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372" windowWidth="15576" windowHeight="1056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 " sheetId="24" r:id="rId4"/>
    <sheet name=" Ф-е на 01.07.2019" sheetId="30" r:id="rId5"/>
    <sheet name="Показатели " sheetId="25" r:id="rId6"/>
    <sheet name="Пояснительная записка " sheetId="26" r:id="rId7"/>
  </sheets>
  <definedNames>
    <definedName name="_xlnm._FilterDatabase" localSheetId="4" hidden="1">' Ф-е на 01.07.2019'!$A$43:$AR$417</definedName>
    <definedName name="_xlnm._FilterDatabase" localSheetId="2" hidden="1">'Выполнение работ'!$A$3:$O$70</definedName>
    <definedName name="BossProviderVariable?_82e37b92_8454_493a_a09e_e1f9ab66b426" hidden="1">"25_01_2006"</definedName>
    <definedName name="_xlnm.Print_Titles" localSheetId="4">' Ф-е на 01.07.2019'!$6:$9</definedName>
    <definedName name="_xlnm.Print_Titles" localSheetId="2">'Выполнение работ'!$3:$3</definedName>
    <definedName name="_xlnm.Print_Area" localSheetId="4">' Ф-е на 01.07.2019'!$A$1:$AR$260</definedName>
    <definedName name="_xlnm.Print_Area" localSheetId="2">'Выполнение работ'!$A$1:$Q$81</definedName>
    <definedName name="_xlnm.Print_Area" localSheetId="6">'Пояснительная записка '!$A$1:$D$23</definedName>
    <definedName name="_xlnm.Print_Area" localSheetId="3">'Титул '!$A$1:$J$43</definedName>
  </definedNames>
  <calcPr calcId="145621"/>
</workbook>
</file>

<file path=xl/calcChain.xml><?xml version="1.0" encoding="utf-8"?>
<calcChain xmlns="http://schemas.openxmlformats.org/spreadsheetml/2006/main">
  <c r="X421" i="30"/>
  <c r="X426"/>
  <c r="Z93" l="1"/>
  <c r="AF93"/>
  <c r="AC94"/>
  <c r="Z99" l="1"/>
  <c r="W94"/>
  <c r="AF95"/>
  <c r="W93"/>
  <c r="Y96"/>
  <c r="Y93"/>
  <c r="Z214" l="1"/>
  <c r="X338" l="1"/>
  <c r="Z98" l="1"/>
  <c r="X180" l="1"/>
  <c r="AC130"/>
  <c r="Y231"/>
  <c r="Y230"/>
  <c r="Y229"/>
  <c r="Y235"/>
  <c r="Y234"/>
  <c r="Y233"/>
  <c r="Y239"/>
  <c r="Y238"/>
  <c r="Y237"/>
  <c r="Y247"/>
  <c r="Y245"/>
  <c r="Y251"/>
  <c r="Y250"/>
  <c r="Y249"/>
  <c r="Y255"/>
  <c r="Y254"/>
  <c r="Y253"/>
  <c r="T346"/>
  <c r="T345"/>
  <c r="E338"/>
  <c r="AL399" l="1"/>
  <c r="AC399"/>
  <c r="Z399"/>
  <c r="AP428" l="1"/>
  <c r="AQ428" s="1"/>
  <c r="AM428"/>
  <c r="AL428"/>
  <c r="AJ428"/>
  <c r="AI428"/>
  <c r="AG428"/>
  <c r="AD428"/>
  <c r="AC428"/>
  <c r="AC424" s="1"/>
  <c r="AA428"/>
  <c r="Z428"/>
  <c r="X428"/>
  <c r="W428"/>
  <c r="U428"/>
  <c r="T428"/>
  <c r="S428"/>
  <c r="R428"/>
  <c r="Q428"/>
  <c r="O428"/>
  <c r="N428"/>
  <c r="L428"/>
  <c r="K428"/>
  <c r="I428"/>
  <c r="H428"/>
  <c r="AO427"/>
  <c r="AM427"/>
  <c r="AJ427"/>
  <c r="AG427"/>
  <c r="AD427"/>
  <c r="AA427"/>
  <c r="X427"/>
  <c r="W427"/>
  <c r="U427"/>
  <c r="T427"/>
  <c r="R427"/>
  <c r="Q427"/>
  <c r="O427"/>
  <c r="N427"/>
  <c r="L427"/>
  <c r="K427"/>
  <c r="I427"/>
  <c r="H427"/>
  <c r="AP426"/>
  <c r="AQ426" s="1"/>
  <c r="AC426"/>
  <c r="Z426"/>
  <c r="W426"/>
  <c r="AO424"/>
  <c r="AF424"/>
  <c r="AP423"/>
  <c r="AO423"/>
  <c r="AM423"/>
  <c r="AL423"/>
  <c r="AJ423"/>
  <c r="AI423"/>
  <c r="AG423"/>
  <c r="AF423"/>
  <c r="AD423"/>
  <c r="AC423"/>
  <c r="AA423"/>
  <c r="Z423"/>
  <c r="X423"/>
  <c r="W423"/>
  <c r="U423"/>
  <c r="T423"/>
  <c r="R423"/>
  <c r="Q423"/>
  <c r="O423"/>
  <c r="N423"/>
  <c r="L423"/>
  <c r="K423"/>
  <c r="I423"/>
  <c r="H423"/>
  <c r="AC421"/>
  <c r="Z421"/>
  <c r="Z419" s="1"/>
  <c r="W421"/>
  <c r="AP414"/>
  <c r="AP403"/>
  <c r="AQ400"/>
  <c r="AN400"/>
  <c r="AK400"/>
  <c r="AH400"/>
  <c r="AE400"/>
  <c r="AB400"/>
  <c r="Y400"/>
  <c r="V400"/>
  <c r="S400"/>
  <c r="P400"/>
  <c r="M400"/>
  <c r="J400"/>
  <c r="F400"/>
  <c r="E400"/>
  <c r="AQ399"/>
  <c r="AN399"/>
  <c r="E399"/>
  <c r="AK399"/>
  <c r="AH399"/>
  <c r="AE399"/>
  <c r="AB399"/>
  <c r="Y399"/>
  <c r="V399"/>
  <c r="S399"/>
  <c r="P399"/>
  <c r="M399"/>
  <c r="J399"/>
  <c r="F399"/>
  <c r="AQ398"/>
  <c r="AN398"/>
  <c r="AK398"/>
  <c r="AH398"/>
  <c r="AE398"/>
  <c r="AB398"/>
  <c r="Y398"/>
  <c r="V398"/>
  <c r="S398"/>
  <c r="P398"/>
  <c r="M398"/>
  <c r="J398"/>
  <c r="F398"/>
  <c r="E398"/>
  <c r="G398" s="1"/>
  <c r="AP397"/>
  <c r="AO397"/>
  <c r="AM397"/>
  <c r="AL397"/>
  <c r="AJ397"/>
  <c r="AI397"/>
  <c r="AG397"/>
  <c r="AF397"/>
  <c r="AD397"/>
  <c r="AC397"/>
  <c r="AE397" s="1"/>
  <c r="AA397"/>
  <c r="Z397"/>
  <c r="X397"/>
  <c r="W397"/>
  <c r="U397"/>
  <c r="U385" s="1"/>
  <c r="U401" s="1"/>
  <c r="T397"/>
  <c r="R397"/>
  <c r="Q397"/>
  <c r="O397"/>
  <c r="N397"/>
  <c r="L397"/>
  <c r="K397"/>
  <c r="I397"/>
  <c r="H397"/>
  <c r="AQ396"/>
  <c r="AN396"/>
  <c r="AK396"/>
  <c r="AH396"/>
  <c r="AE396"/>
  <c r="AB396"/>
  <c r="Y396"/>
  <c r="V396"/>
  <c r="S396"/>
  <c r="P396"/>
  <c r="M396"/>
  <c r="J396"/>
  <c r="F396"/>
  <c r="E396"/>
  <c r="AQ395"/>
  <c r="AN395"/>
  <c r="AK395"/>
  <c r="AH395"/>
  <c r="AE395"/>
  <c r="AB395"/>
  <c r="Y395"/>
  <c r="V395"/>
  <c r="S395"/>
  <c r="P395"/>
  <c r="M395"/>
  <c r="J395"/>
  <c r="F395"/>
  <c r="E395"/>
  <c r="AQ394"/>
  <c r="AN394"/>
  <c r="AK394"/>
  <c r="AH394"/>
  <c r="AE394"/>
  <c r="AB394"/>
  <c r="Y394"/>
  <c r="V394"/>
  <c r="S394"/>
  <c r="P394"/>
  <c r="M394"/>
  <c r="J394"/>
  <c r="F394"/>
  <c r="E394"/>
  <c r="AP393"/>
  <c r="AO393"/>
  <c r="AM393"/>
  <c r="AL393"/>
  <c r="AJ393"/>
  <c r="AI393"/>
  <c r="AK393" s="1"/>
  <c r="AG393"/>
  <c r="AF393"/>
  <c r="AD393"/>
  <c r="AC393"/>
  <c r="AA393"/>
  <c r="Z393"/>
  <c r="X393"/>
  <c r="W393"/>
  <c r="U393"/>
  <c r="T393"/>
  <c r="R393"/>
  <c r="Q393"/>
  <c r="O393"/>
  <c r="N393"/>
  <c r="L393"/>
  <c r="K393"/>
  <c r="I393"/>
  <c r="H393"/>
  <c r="AQ392"/>
  <c r="AN392"/>
  <c r="AK392"/>
  <c r="AH392"/>
  <c r="AE392"/>
  <c r="AB392"/>
  <c r="Y392"/>
  <c r="V392"/>
  <c r="S392"/>
  <c r="P392"/>
  <c r="M392"/>
  <c r="J392"/>
  <c r="F392"/>
  <c r="E392"/>
  <c r="AQ391"/>
  <c r="AN391"/>
  <c r="AK391"/>
  <c r="AH391"/>
  <c r="AE391"/>
  <c r="AB391"/>
  <c r="Y391"/>
  <c r="V391"/>
  <c r="S391"/>
  <c r="P391"/>
  <c r="M391"/>
  <c r="J391"/>
  <c r="F391"/>
  <c r="E391"/>
  <c r="G391" s="1"/>
  <c r="AQ390"/>
  <c r="AN390"/>
  <c r="AK390"/>
  <c r="AH390"/>
  <c r="AE390"/>
  <c r="AB390"/>
  <c r="Y390"/>
  <c r="V390"/>
  <c r="S390"/>
  <c r="P390"/>
  <c r="M390"/>
  <c r="J390"/>
  <c r="F390"/>
  <c r="E390"/>
  <c r="AP389"/>
  <c r="AO389"/>
  <c r="AM389"/>
  <c r="AL389"/>
  <c r="AJ389"/>
  <c r="AI389"/>
  <c r="AG389"/>
  <c r="AF389"/>
  <c r="AD389"/>
  <c r="AC389"/>
  <c r="AA389"/>
  <c r="Z389"/>
  <c r="Z385" s="1"/>
  <c r="Z401" s="1"/>
  <c r="X389"/>
  <c r="X385" s="1"/>
  <c r="X401" s="1"/>
  <c r="W389"/>
  <c r="U389"/>
  <c r="T389"/>
  <c r="R389"/>
  <c r="Q389"/>
  <c r="O389"/>
  <c r="N389"/>
  <c r="N385" s="1"/>
  <c r="N401" s="1"/>
  <c r="L389"/>
  <c r="K389"/>
  <c r="I389"/>
  <c r="H389"/>
  <c r="AP388"/>
  <c r="AP404" s="1"/>
  <c r="AO388"/>
  <c r="AO404" s="1"/>
  <c r="AQ404" s="1"/>
  <c r="AM388"/>
  <c r="AM404" s="1"/>
  <c r="AL388"/>
  <c r="AJ388"/>
  <c r="AJ404" s="1"/>
  <c r="AI388"/>
  <c r="AI404" s="1"/>
  <c r="AG388"/>
  <c r="AF388"/>
  <c r="AF404" s="1"/>
  <c r="AD388"/>
  <c r="AD404" s="1"/>
  <c r="AE404" s="1"/>
  <c r="AC388"/>
  <c r="AC404" s="1"/>
  <c r="AA388"/>
  <c r="AA404" s="1"/>
  <c r="Z388"/>
  <c r="Z404" s="1"/>
  <c r="X388"/>
  <c r="X404" s="1"/>
  <c r="W388"/>
  <c r="U388"/>
  <c r="T388"/>
  <c r="T404" s="1"/>
  <c r="R388"/>
  <c r="R404" s="1"/>
  <c r="Q388"/>
  <c r="Q404" s="1"/>
  <c r="S404" s="1"/>
  <c r="O388"/>
  <c r="O404" s="1"/>
  <c r="N388"/>
  <c r="L388"/>
  <c r="K388"/>
  <c r="K404" s="1"/>
  <c r="I388"/>
  <c r="H388"/>
  <c r="H404" s="1"/>
  <c r="AP387"/>
  <c r="AO387"/>
  <c r="AO403" s="1"/>
  <c r="AM387"/>
  <c r="AM403" s="1"/>
  <c r="AJ387"/>
  <c r="AJ403" s="1"/>
  <c r="AI387"/>
  <c r="AI403" s="1"/>
  <c r="AG387"/>
  <c r="AG403" s="1"/>
  <c r="AF387"/>
  <c r="AF403" s="1"/>
  <c r="AD387"/>
  <c r="AD403" s="1"/>
  <c r="AC387"/>
  <c r="AA387"/>
  <c r="AA403" s="1"/>
  <c r="Z387"/>
  <c r="Z403" s="1"/>
  <c r="X387"/>
  <c r="W387"/>
  <c r="W403" s="1"/>
  <c r="U387"/>
  <c r="U403" s="1"/>
  <c r="T387"/>
  <c r="T403" s="1"/>
  <c r="R387"/>
  <c r="R403" s="1"/>
  <c r="Q387"/>
  <c r="Q403" s="1"/>
  <c r="O387"/>
  <c r="O403" s="1"/>
  <c r="N387"/>
  <c r="N403" s="1"/>
  <c r="L387"/>
  <c r="K387"/>
  <c r="K403" s="1"/>
  <c r="I387"/>
  <c r="I403" s="1"/>
  <c r="H387"/>
  <c r="H403" s="1"/>
  <c r="AP386"/>
  <c r="AP402" s="1"/>
  <c r="AO386"/>
  <c r="AM386"/>
  <c r="AL386"/>
  <c r="AL402" s="1"/>
  <c r="AJ386"/>
  <c r="AI386"/>
  <c r="AI402" s="1"/>
  <c r="AG386"/>
  <c r="AG402" s="1"/>
  <c r="AF386"/>
  <c r="AF402" s="1"/>
  <c r="AD386"/>
  <c r="AD402" s="1"/>
  <c r="AC386"/>
  <c r="AC402" s="1"/>
  <c r="AA386"/>
  <c r="AA402" s="1"/>
  <c r="Z386"/>
  <c r="Z402" s="1"/>
  <c r="X386"/>
  <c r="X402" s="1"/>
  <c r="W386"/>
  <c r="U386"/>
  <c r="U402" s="1"/>
  <c r="T386"/>
  <c r="R386"/>
  <c r="R402" s="1"/>
  <c r="Q386"/>
  <c r="Q402" s="1"/>
  <c r="O386"/>
  <c r="N386"/>
  <c r="N402" s="1"/>
  <c r="L386"/>
  <c r="K386"/>
  <c r="K402" s="1"/>
  <c r="I386"/>
  <c r="I402" s="1"/>
  <c r="J402" s="1"/>
  <c r="H386"/>
  <c r="H402" s="1"/>
  <c r="AQ379"/>
  <c r="AN379"/>
  <c r="AK379"/>
  <c r="AH379"/>
  <c r="AE379"/>
  <c r="AB379"/>
  <c r="Y379"/>
  <c r="V379"/>
  <c r="S379"/>
  <c r="P379"/>
  <c r="M379"/>
  <c r="J379"/>
  <c r="F379"/>
  <c r="E379"/>
  <c r="AQ378"/>
  <c r="AN378"/>
  <c r="AK378"/>
  <c r="AH378"/>
  <c r="AE378"/>
  <c r="AB378"/>
  <c r="Y378"/>
  <c r="V378"/>
  <c r="S378"/>
  <c r="P378"/>
  <c r="M378"/>
  <c r="J378"/>
  <c r="F378"/>
  <c r="E378"/>
  <c r="AQ377"/>
  <c r="AN377"/>
  <c r="AK377"/>
  <c r="AH377"/>
  <c r="AE377"/>
  <c r="AB377"/>
  <c r="Y377"/>
  <c r="V377"/>
  <c r="S377"/>
  <c r="P377"/>
  <c r="M377"/>
  <c r="J377"/>
  <c r="F377"/>
  <c r="E377"/>
  <c r="AP376"/>
  <c r="AO376"/>
  <c r="AM376"/>
  <c r="AL376"/>
  <c r="AJ376"/>
  <c r="AI376"/>
  <c r="AK376" s="1"/>
  <c r="AG376"/>
  <c r="AF376"/>
  <c r="AD376"/>
  <c r="AC376"/>
  <c r="AA376"/>
  <c r="Z376"/>
  <c r="X376"/>
  <c r="W376"/>
  <c r="U376"/>
  <c r="T376"/>
  <c r="R376"/>
  <c r="Q376"/>
  <c r="O376"/>
  <c r="N376"/>
  <c r="L376"/>
  <c r="K376"/>
  <c r="M376" s="1"/>
  <c r="I376"/>
  <c r="H376"/>
  <c r="AQ375"/>
  <c r="AN375"/>
  <c r="AK375"/>
  <c r="AH375"/>
  <c r="AE375"/>
  <c r="AB375"/>
  <c r="Y375"/>
  <c r="V375"/>
  <c r="S375"/>
  <c r="P375"/>
  <c r="M375"/>
  <c r="J375"/>
  <c r="F375"/>
  <c r="E375"/>
  <c r="AQ374"/>
  <c r="AN374"/>
  <c r="AK374"/>
  <c r="AH374"/>
  <c r="AE374"/>
  <c r="AB374"/>
  <c r="Y374"/>
  <c r="V374"/>
  <c r="S374"/>
  <c r="P374"/>
  <c r="M374"/>
  <c r="J374"/>
  <c r="F374"/>
  <c r="E374"/>
  <c r="AQ373"/>
  <c r="AN373"/>
  <c r="AK373"/>
  <c r="AH373"/>
  <c r="AE373"/>
  <c r="AB373"/>
  <c r="Y373"/>
  <c r="V373"/>
  <c r="S373"/>
  <c r="P373"/>
  <c r="M373"/>
  <c r="J373"/>
  <c r="F373"/>
  <c r="E373"/>
  <c r="AP372"/>
  <c r="AO372"/>
  <c r="AM372"/>
  <c r="AL372"/>
  <c r="AJ372"/>
  <c r="AI372"/>
  <c r="AK372" s="1"/>
  <c r="AG372"/>
  <c r="AH372" s="1"/>
  <c r="AF372"/>
  <c r="AD372"/>
  <c r="AC372"/>
  <c r="AA372"/>
  <c r="Z372"/>
  <c r="X372"/>
  <c r="W372"/>
  <c r="Y372" s="1"/>
  <c r="U372"/>
  <c r="T372"/>
  <c r="R372"/>
  <c r="Q372"/>
  <c r="O372"/>
  <c r="N372"/>
  <c r="L372"/>
  <c r="K372"/>
  <c r="I372"/>
  <c r="J372" s="1"/>
  <c r="H372"/>
  <c r="AQ371"/>
  <c r="AN371"/>
  <c r="AK371"/>
  <c r="AH371"/>
  <c r="AE371"/>
  <c r="AB371"/>
  <c r="Y371"/>
  <c r="V371"/>
  <c r="S371"/>
  <c r="P371"/>
  <c r="M371"/>
  <c r="J371"/>
  <c r="F371"/>
  <c r="E371"/>
  <c r="AQ370"/>
  <c r="AN370"/>
  <c r="AK370"/>
  <c r="AH370"/>
  <c r="AE370"/>
  <c r="AB370"/>
  <c r="Y370"/>
  <c r="V370"/>
  <c r="S370"/>
  <c r="P370"/>
  <c r="M370"/>
  <c r="J370"/>
  <c r="F370"/>
  <c r="E370"/>
  <c r="AQ369"/>
  <c r="AN369"/>
  <c r="AK369"/>
  <c r="AH369"/>
  <c r="AE369"/>
  <c r="AB369"/>
  <c r="Y369"/>
  <c r="V369"/>
  <c r="S369"/>
  <c r="P369"/>
  <c r="M369"/>
  <c r="J369"/>
  <c r="F369"/>
  <c r="E369"/>
  <c r="AP368"/>
  <c r="AO368"/>
  <c r="AM368"/>
  <c r="AL368"/>
  <c r="AJ368"/>
  <c r="AI368"/>
  <c r="AG368"/>
  <c r="AF368"/>
  <c r="AD368"/>
  <c r="AC368"/>
  <c r="AA368"/>
  <c r="Z368"/>
  <c r="X368"/>
  <c r="Y368" s="1"/>
  <c r="W368"/>
  <c r="U368"/>
  <c r="T368"/>
  <c r="R368"/>
  <c r="Q368"/>
  <c r="O368"/>
  <c r="N368"/>
  <c r="L368"/>
  <c r="K368"/>
  <c r="I368"/>
  <c r="H368"/>
  <c r="AQ367"/>
  <c r="AN367"/>
  <c r="AK367"/>
  <c r="AH367"/>
  <c r="AE367"/>
  <c r="AB367"/>
  <c r="Y367"/>
  <c r="V367"/>
  <c r="S367"/>
  <c r="P367"/>
  <c r="M367"/>
  <c r="J367"/>
  <c r="F367"/>
  <c r="G367" s="1"/>
  <c r="E367"/>
  <c r="AQ366"/>
  <c r="AN366"/>
  <c r="AK366"/>
  <c r="AH366"/>
  <c r="AE366"/>
  <c r="AB366"/>
  <c r="Y366"/>
  <c r="V366"/>
  <c r="S366"/>
  <c r="P366"/>
  <c r="M366"/>
  <c r="J366"/>
  <c r="F366"/>
  <c r="E366"/>
  <c r="E364" s="1"/>
  <c r="AQ365"/>
  <c r="AN365"/>
  <c r="AK365"/>
  <c r="AH365"/>
  <c r="AE365"/>
  <c r="AB365"/>
  <c r="Y365"/>
  <c r="V365"/>
  <c r="S365"/>
  <c r="P365"/>
  <c r="M365"/>
  <c r="J365"/>
  <c r="F365"/>
  <c r="E365"/>
  <c r="G365" s="1"/>
  <c r="AP364"/>
  <c r="AO364"/>
  <c r="AM364"/>
  <c r="AL364"/>
  <c r="AJ364"/>
  <c r="AI364"/>
  <c r="AG364"/>
  <c r="AF364"/>
  <c r="AD364"/>
  <c r="AC364"/>
  <c r="AA364"/>
  <c r="Z364"/>
  <c r="X364"/>
  <c r="Y364" s="1"/>
  <c r="W364"/>
  <c r="U364"/>
  <c r="T364"/>
  <c r="R364"/>
  <c r="Q364"/>
  <c r="O364"/>
  <c r="N364"/>
  <c r="L364"/>
  <c r="M364" s="1"/>
  <c r="K364"/>
  <c r="I364"/>
  <c r="H364"/>
  <c r="AQ363"/>
  <c r="AN363"/>
  <c r="AK363"/>
  <c r="AH363"/>
  <c r="AE363"/>
  <c r="AB363"/>
  <c r="Y363"/>
  <c r="V363"/>
  <c r="S363"/>
  <c r="P363"/>
  <c r="M363"/>
  <c r="J363"/>
  <c r="F363"/>
  <c r="E363"/>
  <c r="AQ362"/>
  <c r="AN362"/>
  <c r="AK362"/>
  <c r="AH362"/>
  <c r="AE362"/>
  <c r="AB362"/>
  <c r="Y362"/>
  <c r="V362"/>
  <c r="S362"/>
  <c r="P362"/>
  <c r="M362"/>
  <c r="J362"/>
  <c r="F362"/>
  <c r="E362"/>
  <c r="AQ361"/>
  <c r="AN361"/>
  <c r="AK361"/>
  <c r="AH361"/>
  <c r="AE361"/>
  <c r="AB361"/>
  <c r="Y361"/>
  <c r="V361"/>
  <c r="S361"/>
  <c r="P361"/>
  <c r="M361"/>
  <c r="J361"/>
  <c r="F361"/>
  <c r="E361"/>
  <c r="E360" s="1"/>
  <c r="AP360"/>
  <c r="AO360"/>
  <c r="AM360"/>
  <c r="AL360"/>
  <c r="AJ360"/>
  <c r="AI360"/>
  <c r="AG360"/>
  <c r="AF360"/>
  <c r="AH360" s="1"/>
  <c r="AD360"/>
  <c r="AC360"/>
  <c r="AA360"/>
  <c r="Z360"/>
  <c r="X360"/>
  <c r="W360"/>
  <c r="Y360" s="1"/>
  <c r="U360"/>
  <c r="T360"/>
  <c r="R360"/>
  <c r="Q360"/>
  <c r="O360"/>
  <c r="N360"/>
  <c r="L360"/>
  <c r="K360"/>
  <c r="I360"/>
  <c r="H360"/>
  <c r="AQ359"/>
  <c r="AN359"/>
  <c r="AK359"/>
  <c r="AH359"/>
  <c r="AE359"/>
  <c r="AB359"/>
  <c r="Y359"/>
  <c r="V359"/>
  <c r="S359"/>
  <c r="P359"/>
  <c r="M359"/>
  <c r="J359"/>
  <c r="F359"/>
  <c r="E359"/>
  <c r="AQ358"/>
  <c r="AN358"/>
  <c r="AK358"/>
  <c r="AH358"/>
  <c r="AE358"/>
  <c r="AB358"/>
  <c r="Y358"/>
  <c r="V358"/>
  <c r="S358"/>
  <c r="P358"/>
  <c r="M358"/>
  <c r="J358"/>
  <c r="F358"/>
  <c r="E358"/>
  <c r="AQ357"/>
  <c r="AN357"/>
  <c r="AK357"/>
  <c r="AH357"/>
  <c r="AE357"/>
  <c r="AB357"/>
  <c r="Y357"/>
  <c r="V357"/>
  <c r="S357"/>
  <c r="P357"/>
  <c r="M357"/>
  <c r="J357"/>
  <c r="F357"/>
  <c r="E357"/>
  <c r="AP356"/>
  <c r="AQ356" s="1"/>
  <c r="AO356"/>
  <c r="AM356"/>
  <c r="AL356"/>
  <c r="AJ356"/>
  <c r="AI356"/>
  <c r="AG356"/>
  <c r="AF356"/>
  <c r="AD356"/>
  <c r="AC356"/>
  <c r="AA356"/>
  <c r="Z356"/>
  <c r="X356"/>
  <c r="W356"/>
  <c r="U356"/>
  <c r="U348" s="1"/>
  <c r="T356"/>
  <c r="R356"/>
  <c r="Q356"/>
  <c r="O356"/>
  <c r="N356"/>
  <c r="L356"/>
  <c r="K356"/>
  <c r="I356"/>
  <c r="H356"/>
  <c r="H348" s="1"/>
  <c r="AQ355"/>
  <c r="AN355"/>
  <c r="AK355"/>
  <c r="AH355"/>
  <c r="AE355"/>
  <c r="AB355"/>
  <c r="Y355"/>
  <c r="V355"/>
  <c r="S355"/>
  <c r="P355"/>
  <c r="M355"/>
  <c r="J355"/>
  <c r="F355"/>
  <c r="E355"/>
  <c r="AQ354"/>
  <c r="AN354"/>
  <c r="AK354"/>
  <c r="AH354"/>
  <c r="AE354"/>
  <c r="AB354"/>
  <c r="Y354"/>
  <c r="V354"/>
  <c r="S354"/>
  <c r="P354"/>
  <c r="M354"/>
  <c r="J354"/>
  <c r="F354"/>
  <c r="E354"/>
  <c r="G354" s="1"/>
  <c r="AQ353"/>
  <c r="AN353"/>
  <c r="AK353"/>
  <c r="AH353"/>
  <c r="AE353"/>
  <c r="AB353"/>
  <c r="Z353"/>
  <c r="W353"/>
  <c r="E353" s="1"/>
  <c r="V353"/>
  <c r="S353"/>
  <c r="P353"/>
  <c r="M353"/>
  <c r="J353"/>
  <c r="F353"/>
  <c r="AP352"/>
  <c r="AO352"/>
  <c r="AM352"/>
  <c r="AL352"/>
  <c r="AJ352"/>
  <c r="AI352"/>
  <c r="AG352"/>
  <c r="AF352"/>
  <c r="AF348" s="1"/>
  <c r="AD352"/>
  <c r="AD348" s="1"/>
  <c r="AC352"/>
  <c r="AA352"/>
  <c r="Z352"/>
  <c r="X352"/>
  <c r="U352"/>
  <c r="T352"/>
  <c r="R352"/>
  <c r="Q352"/>
  <c r="O352"/>
  <c r="N352"/>
  <c r="L352"/>
  <c r="K352"/>
  <c r="I352"/>
  <c r="J352" s="1"/>
  <c r="H352"/>
  <c r="AP351"/>
  <c r="AO351"/>
  <c r="AM351"/>
  <c r="AL351"/>
  <c r="AJ351"/>
  <c r="AI351"/>
  <c r="AG351"/>
  <c r="AH351" s="1"/>
  <c r="AF351"/>
  <c r="AD351"/>
  <c r="AC351"/>
  <c r="AA351"/>
  <c r="Z351"/>
  <c r="Z331" s="1"/>
  <c r="Z383" s="1"/>
  <c r="X351"/>
  <c r="W351"/>
  <c r="U351"/>
  <c r="V351" s="1"/>
  <c r="T351"/>
  <c r="R351"/>
  <c r="Q351"/>
  <c r="S351" s="1"/>
  <c r="O351"/>
  <c r="N351"/>
  <c r="L351"/>
  <c r="K351"/>
  <c r="I351"/>
  <c r="H351"/>
  <c r="AP350"/>
  <c r="AP245" s="1"/>
  <c r="AQ245" s="1"/>
  <c r="AO350"/>
  <c r="AQ350" s="1"/>
  <c r="AM350"/>
  <c r="AL350"/>
  <c r="AJ350"/>
  <c r="AI350"/>
  <c r="AG350"/>
  <c r="AF350"/>
  <c r="AD350"/>
  <c r="AC350"/>
  <c r="AE350" s="1"/>
  <c r="AA350"/>
  <c r="Z350"/>
  <c r="X350"/>
  <c r="W350"/>
  <c r="U350"/>
  <c r="V350" s="1"/>
  <c r="T350"/>
  <c r="R350"/>
  <c r="Q350"/>
  <c r="S350" s="1"/>
  <c r="O350"/>
  <c r="N350"/>
  <c r="N330" s="1"/>
  <c r="N382" s="1"/>
  <c r="L350"/>
  <c r="M350" s="1"/>
  <c r="K350"/>
  <c r="I350"/>
  <c r="H350"/>
  <c r="AP349"/>
  <c r="AO349"/>
  <c r="AM349"/>
  <c r="AL349"/>
  <c r="AJ349"/>
  <c r="AI349"/>
  <c r="AG349"/>
  <c r="AF349"/>
  <c r="AD349"/>
  <c r="AC349"/>
  <c r="AA349"/>
  <c r="Z349"/>
  <c r="X349"/>
  <c r="U349"/>
  <c r="T349"/>
  <c r="R349"/>
  <c r="Q349"/>
  <c r="O349"/>
  <c r="N349"/>
  <c r="L349"/>
  <c r="K349"/>
  <c r="K329" s="1"/>
  <c r="K381" s="1"/>
  <c r="I349"/>
  <c r="H349"/>
  <c r="T348"/>
  <c r="AQ347"/>
  <c r="AN347"/>
  <c r="AK347"/>
  <c r="AH347"/>
  <c r="AE347"/>
  <c r="AB347"/>
  <c r="Y347"/>
  <c r="V347"/>
  <c r="S347"/>
  <c r="P347"/>
  <c r="M347"/>
  <c r="J347"/>
  <c r="F347"/>
  <c r="E347"/>
  <c r="AQ346"/>
  <c r="AN346"/>
  <c r="AK346"/>
  <c r="AH346"/>
  <c r="AE346"/>
  <c r="AB346"/>
  <c r="Y346"/>
  <c r="V346"/>
  <c r="S346"/>
  <c r="P346"/>
  <c r="M346"/>
  <c r="J346"/>
  <c r="F346"/>
  <c r="E346"/>
  <c r="E334" s="1"/>
  <c r="AQ345"/>
  <c r="AN345"/>
  <c r="AK345"/>
  <c r="AH345"/>
  <c r="AE345"/>
  <c r="AB345"/>
  <c r="Y345"/>
  <c r="V345"/>
  <c r="S345"/>
  <c r="P345"/>
  <c r="M345"/>
  <c r="J345"/>
  <c r="F345"/>
  <c r="E345"/>
  <c r="AP344"/>
  <c r="AO344"/>
  <c r="AM344"/>
  <c r="AL344"/>
  <c r="AJ344"/>
  <c r="AI344"/>
  <c r="AG344"/>
  <c r="AF344"/>
  <c r="AD344"/>
  <c r="AC344"/>
  <c r="AE344" s="1"/>
  <c r="AA344"/>
  <c r="Z344"/>
  <c r="X344"/>
  <c r="W344"/>
  <c r="U344"/>
  <c r="T344"/>
  <c r="R344"/>
  <c r="Q344"/>
  <c r="O344"/>
  <c r="N344"/>
  <c r="L344"/>
  <c r="K344"/>
  <c r="M344" s="1"/>
  <c r="I344"/>
  <c r="H344"/>
  <c r="AQ343"/>
  <c r="AN343"/>
  <c r="AK343"/>
  <c r="AH343"/>
  <c r="AE343"/>
  <c r="AB343"/>
  <c r="Y343"/>
  <c r="V343"/>
  <c r="S343"/>
  <c r="P343"/>
  <c r="M343"/>
  <c r="J343"/>
  <c r="F343"/>
  <c r="E343"/>
  <c r="AQ342"/>
  <c r="AN342"/>
  <c r="AK342"/>
  <c r="AH342"/>
  <c r="AE342"/>
  <c r="AB342"/>
  <c r="Y342"/>
  <c r="V342"/>
  <c r="S342"/>
  <c r="P342"/>
  <c r="M342"/>
  <c r="J342"/>
  <c r="F342"/>
  <c r="E342"/>
  <c r="G342" s="1"/>
  <c r="AQ341"/>
  <c r="AN341"/>
  <c r="AK341"/>
  <c r="AH341"/>
  <c r="AE341"/>
  <c r="AB341"/>
  <c r="Y341"/>
  <c r="V341"/>
  <c r="S341"/>
  <c r="P341"/>
  <c r="M341"/>
  <c r="J341"/>
  <c r="F341"/>
  <c r="E341"/>
  <c r="AP340"/>
  <c r="AO340"/>
  <c r="AM340"/>
  <c r="AL340"/>
  <c r="AN340" s="1"/>
  <c r="AJ340"/>
  <c r="AI340"/>
  <c r="AG340"/>
  <c r="AF340"/>
  <c r="AD340"/>
  <c r="AC340"/>
  <c r="AA340"/>
  <c r="Z340"/>
  <c r="X340"/>
  <c r="Y340" s="1"/>
  <c r="W340"/>
  <c r="U340"/>
  <c r="T340"/>
  <c r="R340"/>
  <c r="Q340"/>
  <c r="O340"/>
  <c r="N340"/>
  <c r="P340" s="1"/>
  <c r="L340"/>
  <c r="K340"/>
  <c r="I340"/>
  <c r="H340"/>
  <c r="AQ339"/>
  <c r="AN339"/>
  <c r="AK339"/>
  <c r="AH339"/>
  <c r="AE339"/>
  <c r="AB339"/>
  <c r="Y339"/>
  <c r="V339"/>
  <c r="S339"/>
  <c r="P339"/>
  <c r="M339"/>
  <c r="J339"/>
  <c r="F339"/>
  <c r="E339"/>
  <c r="AQ338"/>
  <c r="AN338"/>
  <c r="AK338"/>
  <c r="AH338"/>
  <c r="AE338"/>
  <c r="AB338"/>
  <c r="Y338"/>
  <c r="V338"/>
  <c r="S338"/>
  <c r="P338"/>
  <c r="M338"/>
  <c r="J338"/>
  <c r="F338"/>
  <c r="G338" s="1"/>
  <c r="AQ337"/>
  <c r="AN337"/>
  <c r="AK337"/>
  <c r="AH337"/>
  <c r="AE337"/>
  <c r="AB337"/>
  <c r="Y337"/>
  <c r="V337"/>
  <c r="S337"/>
  <c r="P337"/>
  <c r="M337"/>
  <c r="J337"/>
  <c r="F337"/>
  <c r="E337"/>
  <c r="AP336"/>
  <c r="AO336"/>
  <c r="AM336"/>
  <c r="AL336"/>
  <c r="AJ336"/>
  <c r="AI336"/>
  <c r="AG336"/>
  <c r="AF336"/>
  <c r="AD336"/>
  <c r="AC336"/>
  <c r="AA336"/>
  <c r="Z336"/>
  <c r="X336"/>
  <c r="W336"/>
  <c r="U336"/>
  <c r="T336"/>
  <c r="R336"/>
  <c r="Q336"/>
  <c r="O336"/>
  <c r="N336"/>
  <c r="L336"/>
  <c r="K336"/>
  <c r="I336"/>
  <c r="H336"/>
  <c r="E336"/>
  <c r="AP335"/>
  <c r="AO335"/>
  <c r="AQ335" s="1"/>
  <c r="AM335"/>
  <c r="AN335" s="1"/>
  <c r="AL335"/>
  <c r="AJ335"/>
  <c r="AI335"/>
  <c r="AG335"/>
  <c r="AF335"/>
  <c r="AF331" s="1"/>
  <c r="AF383" s="1"/>
  <c r="AD335"/>
  <c r="AC335"/>
  <c r="AA335"/>
  <c r="Z335"/>
  <c r="X335"/>
  <c r="W335"/>
  <c r="U335"/>
  <c r="T335"/>
  <c r="T331" s="1"/>
  <c r="T383" s="1"/>
  <c r="R335"/>
  <c r="R331" s="1"/>
  <c r="R383" s="1"/>
  <c r="Q335"/>
  <c r="O335"/>
  <c r="N335"/>
  <c r="L335"/>
  <c r="K335"/>
  <c r="K331" s="1"/>
  <c r="K383" s="1"/>
  <c r="I335"/>
  <c r="H335"/>
  <c r="AP334"/>
  <c r="AP330" s="1"/>
  <c r="AO334"/>
  <c r="AO330" s="1"/>
  <c r="AO382" s="1"/>
  <c r="AM334"/>
  <c r="AL334"/>
  <c r="AJ334"/>
  <c r="AI334"/>
  <c r="AI330" s="1"/>
  <c r="AI382" s="1"/>
  <c r="AG334"/>
  <c r="AF334"/>
  <c r="AD334"/>
  <c r="AD330" s="1"/>
  <c r="AC334"/>
  <c r="AA334"/>
  <c r="Z334"/>
  <c r="Z330" s="1"/>
  <c r="Z382" s="1"/>
  <c r="X334"/>
  <c r="W334"/>
  <c r="U334"/>
  <c r="T334"/>
  <c r="R334"/>
  <c r="S334" s="1"/>
  <c r="Q334"/>
  <c r="Q330" s="1"/>
  <c r="Q382" s="1"/>
  <c r="O334"/>
  <c r="N334"/>
  <c r="L334"/>
  <c r="K334"/>
  <c r="I334"/>
  <c r="H334"/>
  <c r="AP333"/>
  <c r="AO333"/>
  <c r="AM333"/>
  <c r="AL333"/>
  <c r="AJ333"/>
  <c r="AI333"/>
  <c r="AG333"/>
  <c r="AF333"/>
  <c r="AD333"/>
  <c r="AC333"/>
  <c r="AA333"/>
  <c r="Z333"/>
  <c r="X333"/>
  <c r="W333"/>
  <c r="U333"/>
  <c r="T333"/>
  <c r="R333"/>
  <c r="Q333"/>
  <c r="O333"/>
  <c r="N333"/>
  <c r="L333"/>
  <c r="K333"/>
  <c r="I333"/>
  <c r="H333"/>
  <c r="L332"/>
  <c r="K332"/>
  <c r="I330"/>
  <c r="I382" s="1"/>
  <c r="U329"/>
  <c r="U381" s="1"/>
  <c r="R329"/>
  <c r="R381" s="1"/>
  <c r="AQ322"/>
  <c r="AN322"/>
  <c r="AK322"/>
  <c r="AH322"/>
  <c r="AE322"/>
  <c r="AB322"/>
  <c r="Y322"/>
  <c r="V322"/>
  <c r="S322"/>
  <c r="P322"/>
  <c r="M322"/>
  <c r="J322"/>
  <c r="F322"/>
  <c r="E322"/>
  <c r="AQ321"/>
  <c r="AN321"/>
  <c r="AK321"/>
  <c r="AH321"/>
  <c r="AE321"/>
  <c r="AB321"/>
  <c r="Y321"/>
  <c r="V321"/>
  <c r="S321"/>
  <c r="P321"/>
  <c r="M321"/>
  <c r="J321"/>
  <c r="F321"/>
  <c r="E321"/>
  <c r="AQ320"/>
  <c r="AN320"/>
  <c r="AK320"/>
  <c r="AH320"/>
  <c r="AE320"/>
  <c r="AB320"/>
  <c r="Y320"/>
  <c r="V320"/>
  <c r="S320"/>
  <c r="P320"/>
  <c r="M320"/>
  <c r="J320"/>
  <c r="F320"/>
  <c r="E320"/>
  <c r="AP319"/>
  <c r="AO319"/>
  <c r="AM319"/>
  <c r="AL319"/>
  <c r="AJ319"/>
  <c r="AI319"/>
  <c r="AG319"/>
  <c r="AF319"/>
  <c r="AD319"/>
  <c r="AC319"/>
  <c r="AE319" s="1"/>
  <c r="AA319"/>
  <c r="AB319" s="1"/>
  <c r="Z319"/>
  <c r="X319"/>
  <c r="W319"/>
  <c r="U319"/>
  <c r="T319"/>
  <c r="R319"/>
  <c r="Q319"/>
  <c r="O319"/>
  <c r="N319"/>
  <c r="L319"/>
  <c r="K319"/>
  <c r="I319"/>
  <c r="H319"/>
  <c r="AQ318"/>
  <c r="AN318"/>
  <c r="AK318"/>
  <c r="AH318"/>
  <c r="AE318"/>
  <c r="AB318"/>
  <c r="Y318"/>
  <c r="V318"/>
  <c r="S318"/>
  <c r="P318"/>
  <c r="M318"/>
  <c r="J318"/>
  <c r="F318"/>
  <c r="E318"/>
  <c r="AQ317"/>
  <c r="AN317"/>
  <c r="AK317"/>
  <c r="AH317"/>
  <c r="AE317"/>
  <c r="AB317"/>
  <c r="Y317"/>
  <c r="V317"/>
  <c r="S317"/>
  <c r="P317"/>
  <c r="M317"/>
  <c r="J317"/>
  <c r="F317"/>
  <c r="E317"/>
  <c r="AQ316"/>
  <c r="AN316"/>
  <c r="AK316"/>
  <c r="AH316"/>
  <c r="AE316"/>
  <c r="AB316"/>
  <c r="Y316"/>
  <c r="V316"/>
  <c r="S316"/>
  <c r="P316"/>
  <c r="M316"/>
  <c r="J316"/>
  <c r="F316"/>
  <c r="E316"/>
  <c r="AP315"/>
  <c r="AO315"/>
  <c r="AM315"/>
  <c r="AN315" s="1"/>
  <c r="AL315"/>
  <c r="AJ315"/>
  <c r="AI315"/>
  <c r="AG315"/>
  <c r="AF315"/>
  <c r="AD315"/>
  <c r="AC315"/>
  <c r="AA315"/>
  <c r="Z315"/>
  <c r="X315"/>
  <c r="W315"/>
  <c r="U315"/>
  <c r="T315"/>
  <c r="V315" s="1"/>
  <c r="R315"/>
  <c r="Q315"/>
  <c r="O315"/>
  <c r="N315"/>
  <c r="L315"/>
  <c r="K315"/>
  <c r="I315"/>
  <c r="H315"/>
  <c r="AQ314"/>
  <c r="AN314"/>
  <c r="AK314"/>
  <c r="AH314"/>
  <c r="AE314"/>
  <c r="AB314"/>
  <c r="Y314"/>
  <c r="V314"/>
  <c r="S314"/>
  <c r="P314"/>
  <c r="M314"/>
  <c r="J314"/>
  <c r="F314"/>
  <c r="E314"/>
  <c r="AQ313"/>
  <c r="AN313"/>
  <c r="AK313"/>
  <c r="AH313"/>
  <c r="AE313"/>
  <c r="AB313"/>
  <c r="Y313"/>
  <c r="V313"/>
  <c r="S313"/>
  <c r="P313"/>
  <c r="M313"/>
  <c r="J313"/>
  <c r="F313"/>
  <c r="E313"/>
  <c r="AQ312"/>
  <c r="AN312"/>
  <c r="AK312"/>
  <c r="AH312"/>
  <c r="AE312"/>
  <c r="AB312"/>
  <c r="Y312"/>
  <c r="V312"/>
  <c r="S312"/>
  <c r="P312"/>
  <c r="M312"/>
  <c r="J312"/>
  <c r="F312"/>
  <c r="F311" s="1"/>
  <c r="E312"/>
  <c r="AP311"/>
  <c r="AO311"/>
  <c r="AM311"/>
  <c r="AL311"/>
  <c r="AJ311"/>
  <c r="AI311"/>
  <c r="AG311"/>
  <c r="AF311"/>
  <c r="AD311"/>
  <c r="AC311"/>
  <c r="AA311"/>
  <c r="Z311"/>
  <c r="X311"/>
  <c r="W311"/>
  <c r="U311"/>
  <c r="T311"/>
  <c r="V311" s="1"/>
  <c r="R311"/>
  <c r="Q311"/>
  <c r="O311"/>
  <c r="P311" s="1"/>
  <c r="N311"/>
  <c r="L311"/>
  <c r="K311"/>
  <c r="I311"/>
  <c r="H311"/>
  <c r="AQ310"/>
  <c r="AN310"/>
  <c r="AK310"/>
  <c r="AH310"/>
  <c r="AE310"/>
  <c r="AB310"/>
  <c r="Y310"/>
  <c r="V310"/>
  <c r="S310"/>
  <c r="P310"/>
  <c r="M310"/>
  <c r="J310"/>
  <c r="F310"/>
  <c r="E310"/>
  <c r="AQ309"/>
  <c r="AN309"/>
  <c r="AK309"/>
  <c r="AH309"/>
  <c r="AE309"/>
  <c r="AB309"/>
  <c r="Y309"/>
  <c r="V309"/>
  <c r="S309"/>
  <c r="P309"/>
  <c r="M309"/>
  <c r="J309"/>
  <c r="F309"/>
  <c r="E309"/>
  <c r="AQ308"/>
  <c r="AN308"/>
  <c r="AK308"/>
  <c r="AH308"/>
  <c r="AE308"/>
  <c r="AB308"/>
  <c r="Y308"/>
  <c r="V308"/>
  <c r="S308"/>
  <c r="P308"/>
  <c r="M308"/>
  <c r="J308"/>
  <c r="F308"/>
  <c r="E308"/>
  <c r="AP307"/>
  <c r="AO307"/>
  <c r="AM307"/>
  <c r="AL307"/>
  <c r="AJ307"/>
  <c r="AI307"/>
  <c r="AG307"/>
  <c r="AF307"/>
  <c r="AD307"/>
  <c r="AC307"/>
  <c r="AA307"/>
  <c r="Z307"/>
  <c r="X307"/>
  <c r="W307"/>
  <c r="U307"/>
  <c r="T307"/>
  <c r="R307"/>
  <c r="Q307"/>
  <c r="O307"/>
  <c r="N307"/>
  <c r="L307"/>
  <c r="K307"/>
  <c r="I307"/>
  <c r="H307"/>
  <c r="AQ306"/>
  <c r="AN306"/>
  <c r="AK306"/>
  <c r="AH306"/>
  <c r="AE306"/>
  <c r="AB306"/>
  <c r="Y306"/>
  <c r="V306"/>
  <c r="S306"/>
  <c r="P306"/>
  <c r="M306"/>
  <c r="J306"/>
  <c r="F306"/>
  <c r="E306"/>
  <c r="AQ305"/>
  <c r="AN305"/>
  <c r="AK305"/>
  <c r="AH305"/>
  <c r="AE305"/>
  <c r="AB305"/>
  <c r="Y305"/>
  <c r="V305"/>
  <c r="S305"/>
  <c r="P305"/>
  <c r="M305"/>
  <c r="J305"/>
  <c r="F305"/>
  <c r="E305"/>
  <c r="AQ304"/>
  <c r="AN304"/>
  <c r="AK304"/>
  <c r="AH304"/>
  <c r="AE304"/>
  <c r="AB304"/>
  <c r="Y304"/>
  <c r="V304"/>
  <c r="S304"/>
  <c r="P304"/>
  <c r="M304"/>
  <c r="J304"/>
  <c r="F304"/>
  <c r="E304"/>
  <c r="AP303"/>
  <c r="AO303"/>
  <c r="AM303"/>
  <c r="AL303"/>
  <c r="AJ303"/>
  <c r="AI303"/>
  <c r="AG303"/>
  <c r="AF303"/>
  <c r="AD303"/>
  <c r="AC303"/>
  <c r="AA303"/>
  <c r="Z303"/>
  <c r="X303"/>
  <c r="W303"/>
  <c r="U303"/>
  <c r="T303"/>
  <c r="R303"/>
  <c r="Q303"/>
  <c r="O303"/>
  <c r="N303"/>
  <c r="L303"/>
  <c r="K303"/>
  <c r="I303"/>
  <c r="H303"/>
  <c r="AQ302"/>
  <c r="AN302"/>
  <c r="AK302"/>
  <c r="AH302"/>
  <c r="AE302"/>
  <c r="AB302"/>
  <c r="Y302"/>
  <c r="V302"/>
  <c r="S302"/>
  <c r="P302"/>
  <c r="M302"/>
  <c r="J302"/>
  <c r="F302"/>
  <c r="E302"/>
  <c r="AQ301"/>
  <c r="AN301"/>
  <c r="AK301"/>
  <c r="AH301"/>
  <c r="AE301"/>
  <c r="AB301"/>
  <c r="Y301"/>
  <c r="V301"/>
  <c r="S301"/>
  <c r="P301"/>
  <c r="M301"/>
  <c r="J301"/>
  <c r="F301"/>
  <c r="E301"/>
  <c r="AQ300"/>
  <c r="AN300"/>
  <c r="AK300"/>
  <c r="AH300"/>
  <c r="AE300"/>
  <c r="AB300"/>
  <c r="Y300"/>
  <c r="V300"/>
  <c r="S300"/>
  <c r="P300"/>
  <c r="M300"/>
  <c r="J300"/>
  <c r="F300"/>
  <c r="E300"/>
  <c r="AP299"/>
  <c r="AO299"/>
  <c r="AM299"/>
  <c r="AL299"/>
  <c r="AJ299"/>
  <c r="AI299"/>
  <c r="AG299"/>
  <c r="AF299"/>
  <c r="AD299"/>
  <c r="AC299"/>
  <c r="AA299"/>
  <c r="Z299"/>
  <c r="X299"/>
  <c r="W299"/>
  <c r="U299"/>
  <c r="T299"/>
  <c r="R299"/>
  <c r="Q299"/>
  <c r="O299"/>
  <c r="N299"/>
  <c r="L299"/>
  <c r="K299"/>
  <c r="I299"/>
  <c r="H299"/>
  <c r="AQ298"/>
  <c r="AN298"/>
  <c r="AK298"/>
  <c r="AH298"/>
  <c r="AE298"/>
  <c r="AB298"/>
  <c r="Y298"/>
  <c r="V298"/>
  <c r="S298"/>
  <c r="P298"/>
  <c r="M298"/>
  <c r="J298"/>
  <c r="F298"/>
  <c r="E298"/>
  <c r="AQ297"/>
  <c r="AN297"/>
  <c r="AK297"/>
  <c r="AH297"/>
  <c r="AE297"/>
  <c r="AB297"/>
  <c r="Y297"/>
  <c r="V297"/>
  <c r="S297"/>
  <c r="P297"/>
  <c r="M297"/>
  <c r="J297"/>
  <c r="F297"/>
  <c r="E297"/>
  <c r="AQ296"/>
  <c r="AN296"/>
  <c r="AK296"/>
  <c r="AH296"/>
  <c r="AE296"/>
  <c r="AB296"/>
  <c r="Y296"/>
  <c r="V296"/>
  <c r="S296"/>
  <c r="P296"/>
  <c r="M296"/>
  <c r="J296"/>
  <c r="F296"/>
  <c r="E296"/>
  <c r="G296" s="1"/>
  <c r="AP295"/>
  <c r="AO295"/>
  <c r="AM295"/>
  <c r="AL295"/>
  <c r="AJ295"/>
  <c r="AI295"/>
  <c r="AG295"/>
  <c r="AF295"/>
  <c r="AD295"/>
  <c r="AC295"/>
  <c r="AA295"/>
  <c r="Z295"/>
  <c r="X295"/>
  <c r="W295"/>
  <c r="U295"/>
  <c r="T295"/>
  <c r="V295" s="1"/>
  <c r="R295"/>
  <c r="Q295"/>
  <c r="O295"/>
  <c r="N295"/>
  <c r="L295"/>
  <c r="K295"/>
  <c r="I295"/>
  <c r="H295"/>
  <c r="J295" s="1"/>
  <c r="AQ294"/>
  <c r="AN294"/>
  <c r="AK294"/>
  <c r="AH294"/>
  <c r="AE294"/>
  <c r="AB294"/>
  <c r="Y294"/>
  <c r="V294"/>
  <c r="S294"/>
  <c r="P294"/>
  <c r="M294"/>
  <c r="J294"/>
  <c r="F294"/>
  <c r="G294" s="1"/>
  <c r="E294"/>
  <c r="AQ293"/>
  <c r="AN293"/>
  <c r="AK293"/>
  <c r="AH293"/>
  <c r="AE293"/>
  <c r="AB293"/>
  <c r="Y293"/>
  <c r="V293"/>
  <c r="S293"/>
  <c r="P293"/>
  <c r="M293"/>
  <c r="J293"/>
  <c r="F293"/>
  <c r="E293"/>
  <c r="AQ292"/>
  <c r="AN292"/>
  <c r="AK292"/>
  <c r="AH292"/>
  <c r="AE292"/>
  <c r="AB292"/>
  <c r="Y292"/>
  <c r="V292"/>
  <c r="S292"/>
  <c r="P292"/>
  <c r="M292"/>
  <c r="J292"/>
  <c r="F292"/>
  <c r="E292"/>
  <c r="AP291"/>
  <c r="AO291"/>
  <c r="AM291"/>
  <c r="AL291"/>
  <c r="AN291" s="1"/>
  <c r="AJ291"/>
  <c r="AI291"/>
  <c r="AG291"/>
  <c r="AF291"/>
  <c r="AD291"/>
  <c r="AC291"/>
  <c r="AA291"/>
  <c r="Z291"/>
  <c r="X291"/>
  <c r="W291"/>
  <c r="U291"/>
  <c r="T291"/>
  <c r="R291"/>
  <c r="Q291"/>
  <c r="O291"/>
  <c r="N291"/>
  <c r="L291"/>
  <c r="K291"/>
  <c r="I291"/>
  <c r="H291"/>
  <c r="AQ290"/>
  <c r="AN290"/>
  <c r="AK290"/>
  <c r="AH290"/>
  <c r="AE290"/>
  <c r="AB290"/>
  <c r="Y290"/>
  <c r="V290"/>
  <c r="S290"/>
  <c r="P290"/>
  <c r="M290"/>
  <c r="J290"/>
  <c r="F290"/>
  <c r="G290" s="1"/>
  <c r="E290"/>
  <c r="AQ289"/>
  <c r="AN289"/>
  <c r="AK289"/>
  <c r="AH289"/>
  <c r="AE289"/>
  <c r="AB289"/>
  <c r="Y289"/>
  <c r="V289"/>
  <c r="S289"/>
  <c r="P289"/>
  <c r="M289"/>
  <c r="J289"/>
  <c r="F289"/>
  <c r="E289"/>
  <c r="AQ288"/>
  <c r="AN288"/>
  <c r="AK288"/>
  <c r="AH288"/>
  <c r="AE288"/>
  <c r="AB288"/>
  <c r="Y288"/>
  <c r="V288"/>
  <c r="S288"/>
  <c r="P288"/>
  <c r="M288"/>
  <c r="J288"/>
  <c r="F288"/>
  <c r="E288"/>
  <c r="AP287"/>
  <c r="AO287"/>
  <c r="AM287"/>
  <c r="AL287"/>
  <c r="AJ287"/>
  <c r="AI287"/>
  <c r="AG287"/>
  <c r="AF287"/>
  <c r="AD287"/>
  <c r="AC287"/>
  <c r="AA287"/>
  <c r="Z287"/>
  <c r="X287"/>
  <c r="W287"/>
  <c r="U287"/>
  <c r="T287"/>
  <c r="R287"/>
  <c r="Q287"/>
  <c r="O287"/>
  <c r="N287"/>
  <c r="L287"/>
  <c r="K287"/>
  <c r="I287"/>
  <c r="H287"/>
  <c r="AQ286"/>
  <c r="AN286"/>
  <c r="AK286"/>
  <c r="AH286"/>
  <c r="AE286"/>
  <c r="AB286"/>
  <c r="Y286"/>
  <c r="V286"/>
  <c r="S286"/>
  <c r="P286"/>
  <c r="M286"/>
  <c r="J286"/>
  <c r="F286"/>
  <c r="E286"/>
  <c r="AQ285"/>
  <c r="AN285"/>
  <c r="AK285"/>
  <c r="AH285"/>
  <c r="AE285"/>
  <c r="AB285"/>
  <c r="Y285"/>
  <c r="V285"/>
  <c r="S285"/>
  <c r="P285"/>
  <c r="M285"/>
  <c r="J285"/>
  <c r="F285"/>
  <c r="E285"/>
  <c r="AQ284"/>
  <c r="AN284"/>
  <c r="AK284"/>
  <c r="AH284"/>
  <c r="AE284"/>
  <c r="AB284"/>
  <c r="Y284"/>
  <c r="V284"/>
  <c r="S284"/>
  <c r="P284"/>
  <c r="M284"/>
  <c r="J284"/>
  <c r="F284"/>
  <c r="E284"/>
  <c r="AP283"/>
  <c r="AO283"/>
  <c r="AM283"/>
  <c r="AL283"/>
  <c r="AJ283"/>
  <c r="AI283"/>
  <c r="AG283"/>
  <c r="AF283"/>
  <c r="AD283"/>
  <c r="AC283"/>
  <c r="AA283"/>
  <c r="Z283"/>
  <c r="X283"/>
  <c r="W283"/>
  <c r="U283"/>
  <c r="T283"/>
  <c r="V283" s="1"/>
  <c r="R283"/>
  <c r="Q283"/>
  <c r="O283"/>
  <c r="N283"/>
  <c r="L283"/>
  <c r="K283"/>
  <c r="I283"/>
  <c r="H283"/>
  <c r="AQ282"/>
  <c r="AN282"/>
  <c r="AK282"/>
  <c r="AH282"/>
  <c r="AE282"/>
  <c r="AB282"/>
  <c r="Y282"/>
  <c r="V282"/>
  <c r="S282"/>
  <c r="P282"/>
  <c r="M282"/>
  <c r="J282"/>
  <c r="F282"/>
  <c r="E282"/>
  <c r="AQ281"/>
  <c r="AN281"/>
  <c r="AK281"/>
  <c r="AH281"/>
  <c r="AE281"/>
  <c r="AB281"/>
  <c r="Y281"/>
  <c r="V281"/>
  <c r="S281"/>
  <c r="P281"/>
  <c r="M281"/>
  <c r="J281"/>
  <c r="F281"/>
  <c r="E281"/>
  <c r="AQ280"/>
  <c r="AN280"/>
  <c r="AK280"/>
  <c r="AH280"/>
  <c r="AE280"/>
  <c r="AB280"/>
  <c r="Y280"/>
  <c r="V280"/>
  <c r="S280"/>
  <c r="P280"/>
  <c r="M280"/>
  <c r="J280"/>
  <c r="F280"/>
  <c r="E280"/>
  <c r="AP279"/>
  <c r="AO279"/>
  <c r="AM279"/>
  <c r="AL279"/>
  <c r="AJ279"/>
  <c r="AI279"/>
  <c r="AG279"/>
  <c r="AF279"/>
  <c r="AD279"/>
  <c r="AC279"/>
  <c r="AA279"/>
  <c r="Z279"/>
  <c r="X279"/>
  <c r="W279"/>
  <c r="U279"/>
  <c r="T279"/>
  <c r="R279"/>
  <c r="Q279"/>
  <c r="O279"/>
  <c r="N279"/>
  <c r="L279"/>
  <c r="K279"/>
  <c r="I279"/>
  <c r="H279"/>
  <c r="AQ278"/>
  <c r="AN278"/>
  <c r="AK278"/>
  <c r="AH278"/>
  <c r="AE278"/>
  <c r="AB278"/>
  <c r="Y278"/>
  <c r="V278"/>
  <c r="S278"/>
  <c r="P278"/>
  <c r="M278"/>
  <c r="J278"/>
  <c r="F278"/>
  <c r="E278"/>
  <c r="AQ277"/>
  <c r="AN277"/>
  <c r="AK277"/>
  <c r="AH277"/>
  <c r="AE277"/>
  <c r="AB277"/>
  <c r="Y277"/>
  <c r="V277"/>
  <c r="S277"/>
  <c r="P277"/>
  <c r="M277"/>
  <c r="J277"/>
  <c r="F277"/>
  <c r="E277"/>
  <c r="AQ276"/>
  <c r="AN276"/>
  <c r="AK276"/>
  <c r="AH276"/>
  <c r="AE276"/>
  <c r="AB276"/>
  <c r="Y276"/>
  <c r="V276"/>
  <c r="S276"/>
  <c r="P276"/>
  <c r="M276"/>
  <c r="J276"/>
  <c r="F276"/>
  <c r="E276"/>
  <c r="AP275"/>
  <c r="AO275"/>
  <c r="AM275"/>
  <c r="AL275"/>
  <c r="AJ275"/>
  <c r="AI275"/>
  <c r="AG275"/>
  <c r="AF275"/>
  <c r="AD275"/>
  <c r="AC275"/>
  <c r="AA275"/>
  <c r="Z275"/>
  <c r="X275"/>
  <c r="W275"/>
  <c r="U275"/>
  <c r="T275"/>
  <c r="R275"/>
  <c r="Q275"/>
  <c r="O275"/>
  <c r="N275"/>
  <c r="L275"/>
  <c r="K275"/>
  <c r="I275"/>
  <c r="H275"/>
  <c r="AP274"/>
  <c r="AO274"/>
  <c r="AM274"/>
  <c r="AM326" s="1"/>
  <c r="AL274"/>
  <c r="AL326" s="1"/>
  <c r="AL418" s="1"/>
  <c r="AJ274"/>
  <c r="AJ326" s="1"/>
  <c r="AJ418" s="1"/>
  <c r="AI274"/>
  <c r="AI326" s="1"/>
  <c r="AI418" s="1"/>
  <c r="AG274"/>
  <c r="AF274"/>
  <c r="AF326" s="1"/>
  <c r="AF418" s="1"/>
  <c r="AD274"/>
  <c r="AD326" s="1"/>
  <c r="AD418" s="1"/>
  <c r="AC274"/>
  <c r="AC326" s="1"/>
  <c r="AC418" s="1"/>
  <c r="AA274"/>
  <c r="AA326" s="1"/>
  <c r="AA418" s="1"/>
  <c r="Z274"/>
  <c r="Z326" s="1"/>
  <c r="Z418" s="1"/>
  <c r="X274"/>
  <c r="W274"/>
  <c r="W326" s="1"/>
  <c r="W418" s="1"/>
  <c r="U274"/>
  <c r="T274"/>
  <c r="T326" s="1"/>
  <c r="T418" s="1"/>
  <c r="R274"/>
  <c r="R326" s="1"/>
  <c r="R418" s="1"/>
  <c r="Q274"/>
  <c r="Q326" s="1"/>
  <c r="Q418" s="1"/>
  <c r="O274"/>
  <c r="N274"/>
  <c r="N326" s="1"/>
  <c r="N418" s="1"/>
  <c r="L274"/>
  <c r="K274"/>
  <c r="K326" s="1"/>
  <c r="K418" s="1"/>
  <c r="I274"/>
  <c r="H274"/>
  <c r="H326" s="1"/>
  <c r="H418" s="1"/>
  <c r="AP273"/>
  <c r="AP325" s="1"/>
  <c r="AO273"/>
  <c r="AO325" s="1"/>
  <c r="AO417" s="1"/>
  <c r="AM273"/>
  <c r="AM325" s="1"/>
  <c r="AM417" s="1"/>
  <c r="AL273"/>
  <c r="AL325" s="1"/>
  <c r="AL417" s="1"/>
  <c r="AJ273"/>
  <c r="AJ325" s="1"/>
  <c r="AI273"/>
  <c r="AI325" s="1"/>
  <c r="AI417" s="1"/>
  <c r="AG273"/>
  <c r="AG325" s="1"/>
  <c r="AG417" s="1"/>
  <c r="AF273"/>
  <c r="AF325" s="1"/>
  <c r="AD273"/>
  <c r="AC273"/>
  <c r="AC325" s="1"/>
  <c r="AC417" s="1"/>
  <c r="AA273"/>
  <c r="AA325" s="1"/>
  <c r="Z273"/>
  <c r="Z325" s="1"/>
  <c r="Z417" s="1"/>
  <c r="X273"/>
  <c r="X325" s="1"/>
  <c r="W273"/>
  <c r="W325" s="1"/>
  <c r="W417" s="1"/>
  <c r="U273"/>
  <c r="U325" s="1"/>
  <c r="U417" s="1"/>
  <c r="T273"/>
  <c r="R273"/>
  <c r="R325" s="1"/>
  <c r="Q273"/>
  <c r="Q325" s="1"/>
  <c r="Q417" s="1"/>
  <c r="O273"/>
  <c r="O325" s="1"/>
  <c r="N273"/>
  <c r="N325" s="1"/>
  <c r="N417" s="1"/>
  <c r="L273"/>
  <c r="K273"/>
  <c r="K325" s="1"/>
  <c r="K417" s="1"/>
  <c r="I273"/>
  <c r="I325" s="1"/>
  <c r="H273"/>
  <c r="H325" s="1"/>
  <c r="H417" s="1"/>
  <c r="AP272"/>
  <c r="AO272"/>
  <c r="AO324" s="1"/>
  <c r="AO416" s="1"/>
  <c r="AM272"/>
  <c r="AM324" s="1"/>
  <c r="AL272"/>
  <c r="AL324" s="1"/>
  <c r="AL416" s="1"/>
  <c r="AJ272"/>
  <c r="AJ324" s="1"/>
  <c r="AI272"/>
  <c r="AI324" s="1"/>
  <c r="AI416" s="1"/>
  <c r="AG272"/>
  <c r="AF272"/>
  <c r="AF324" s="1"/>
  <c r="AF416" s="1"/>
  <c r="AD272"/>
  <c r="AD324" s="1"/>
  <c r="AC272"/>
  <c r="AC324" s="1"/>
  <c r="AC416" s="1"/>
  <c r="AA272"/>
  <c r="AA324" s="1"/>
  <c r="Z272"/>
  <c r="AB272" s="1"/>
  <c r="X272"/>
  <c r="W272"/>
  <c r="W324" s="1"/>
  <c r="W416" s="1"/>
  <c r="U272"/>
  <c r="T272"/>
  <c r="T324" s="1"/>
  <c r="T416" s="1"/>
  <c r="R272"/>
  <c r="R324" s="1"/>
  <c r="Q272"/>
  <c r="O272"/>
  <c r="O324" s="1"/>
  <c r="N272"/>
  <c r="N324" s="1"/>
  <c r="N416" s="1"/>
  <c r="L272"/>
  <c r="L324" s="1"/>
  <c r="K272"/>
  <c r="K324" s="1"/>
  <c r="K416" s="1"/>
  <c r="I272"/>
  <c r="H272"/>
  <c r="H324" s="1"/>
  <c r="H416" s="1"/>
  <c r="AQ269"/>
  <c r="AN269"/>
  <c r="AK269"/>
  <c r="AH269"/>
  <c r="AE269"/>
  <c r="AB269"/>
  <c r="Y269"/>
  <c r="V269"/>
  <c r="S269"/>
  <c r="P269"/>
  <c r="M269"/>
  <c r="J269"/>
  <c r="F269"/>
  <c r="AQ268"/>
  <c r="AN268"/>
  <c r="AK268"/>
  <c r="AH268"/>
  <c r="AE268"/>
  <c r="AB268"/>
  <c r="Y268"/>
  <c r="V268"/>
  <c r="S268"/>
  <c r="P268"/>
  <c r="M268"/>
  <c r="J268"/>
  <c r="AQ267"/>
  <c r="AN267"/>
  <c r="AK267"/>
  <c r="AH267"/>
  <c r="AE267"/>
  <c r="AB267"/>
  <c r="Y267"/>
  <c r="V267"/>
  <c r="S267"/>
  <c r="P267"/>
  <c r="M267"/>
  <c r="J267"/>
  <c r="AP266"/>
  <c r="AQ266" s="1"/>
  <c r="AO266"/>
  <c r="AM266"/>
  <c r="AL266"/>
  <c r="AJ266"/>
  <c r="AI266"/>
  <c r="AG266"/>
  <c r="AF266"/>
  <c r="AD266"/>
  <c r="AC266"/>
  <c r="AA266"/>
  <c r="Z266"/>
  <c r="X266"/>
  <c r="W266"/>
  <c r="U266"/>
  <c r="T266"/>
  <c r="R266"/>
  <c r="S266" s="1"/>
  <c r="Q266"/>
  <c r="O266"/>
  <c r="N266"/>
  <c r="L266"/>
  <c r="K266"/>
  <c r="I266"/>
  <c r="H266"/>
  <c r="AQ265"/>
  <c r="AN265"/>
  <c r="AK265"/>
  <c r="AH265"/>
  <c r="AE265"/>
  <c r="AB265"/>
  <c r="Y265"/>
  <c r="V265"/>
  <c r="S265"/>
  <c r="P265"/>
  <c r="M265"/>
  <c r="J265"/>
  <c r="F265"/>
  <c r="E265"/>
  <c r="AQ264"/>
  <c r="AN264"/>
  <c r="AK264"/>
  <c r="AH264"/>
  <c r="AE264"/>
  <c r="AB264"/>
  <c r="Y264"/>
  <c r="V264"/>
  <c r="S264"/>
  <c r="P264"/>
  <c r="M264"/>
  <c r="J264"/>
  <c r="F264"/>
  <c r="F268" s="1"/>
  <c r="E264"/>
  <c r="E268" s="1"/>
  <c r="AQ263"/>
  <c r="AN263"/>
  <c r="AK263"/>
  <c r="AH263"/>
  <c r="AE263"/>
  <c r="AB263"/>
  <c r="Y263"/>
  <c r="V263"/>
  <c r="S263"/>
  <c r="P263"/>
  <c r="M263"/>
  <c r="J263"/>
  <c r="F263"/>
  <c r="E263"/>
  <c r="E267" s="1"/>
  <c r="AP262"/>
  <c r="AO262"/>
  <c r="AM262"/>
  <c r="AL262"/>
  <c r="AJ262"/>
  <c r="AI262"/>
  <c r="AG262"/>
  <c r="AF262"/>
  <c r="AD262"/>
  <c r="AC262"/>
  <c r="AA262"/>
  <c r="Z262"/>
  <c r="X262"/>
  <c r="W262"/>
  <c r="U262"/>
  <c r="T262"/>
  <c r="R262"/>
  <c r="Q262"/>
  <c r="O262"/>
  <c r="N262"/>
  <c r="L262"/>
  <c r="K262"/>
  <c r="I262"/>
  <c r="H262"/>
  <c r="V255"/>
  <c r="S255"/>
  <c r="P255"/>
  <c r="M255"/>
  <c r="J255"/>
  <c r="E255"/>
  <c r="AP254"/>
  <c r="AQ254" s="1"/>
  <c r="V254"/>
  <c r="S254"/>
  <c r="P254"/>
  <c r="M254"/>
  <c r="J254"/>
  <c r="E254"/>
  <c r="V253"/>
  <c r="S253"/>
  <c r="P253"/>
  <c r="M253"/>
  <c r="J253"/>
  <c r="E253"/>
  <c r="AO252"/>
  <c r="AM252"/>
  <c r="AL252"/>
  <c r="AJ252"/>
  <c r="AI252"/>
  <c r="AG252"/>
  <c r="AF252"/>
  <c r="AD252"/>
  <c r="AC252"/>
  <c r="AA252"/>
  <c r="Z252"/>
  <c r="X252"/>
  <c r="W252"/>
  <c r="U252"/>
  <c r="T252"/>
  <c r="R252"/>
  <c r="Q252"/>
  <c r="O252"/>
  <c r="N252"/>
  <c r="L252"/>
  <c r="K252"/>
  <c r="I252"/>
  <c r="H252"/>
  <c r="AP251"/>
  <c r="AQ251" s="1"/>
  <c r="V251"/>
  <c r="S251"/>
  <c r="P251"/>
  <c r="M251"/>
  <c r="J251"/>
  <c r="E251"/>
  <c r="AP250"/>
  <c r="F250" s="1"/>
  <c r="AC250"/>
  <c r="V250"/>
  <c r="S250"/>
  <c r="P250"/>
  <c r="M250"/>
  <c r="J250"/>
  <c r="V249"/>
  <c r="S249"/>
  <c r="P249"/>
  <c r="M249"/>
  <c r="J249"/>
  <c r="E249"/>
  <c r="AO248"/>
  <c r="AM248"/>
  <c r="AL248"/>
  <c r="AJ248"/>
  <c r="AI248"/>
  <c r="AG248"/>
  <c r="AF248"/>
  <c r="AH248" s="1"/>
  <c r="AD248"/>
  <c r="AA248"/>
  <c r="Z248"/>
  <c r="X248"/>
  <c r="W248"/>
  <c r="U248"/>
  <c r="T248"/>
  <c r="R248"/>
  <c r="S248" s="1"/>
  <c r="Q248"/>
  <c r="O248"/>
  <c r="N248"/>
  <c r="L248"/>
  <c r="K248"/>
  <c r="I248"/>
  <c r="H248"/>
  <c r="AP247"/>
  <c r="AQ247" s="1"/>
  <c r="V247"/>
  <c r="S247"/>
  <c r="P247"/>
  <c r="M247"/>
  <c r="J247"/>
  <c r="E247"/>
  <c r="AO246"/>
  <c r="AO242" s="1"/>
  <c r="AO226" s="1"/>
  <c r="AL246"/>
  <c r="AL244" s="1"/>
  <c r="AI246"/>
  <c r="AI244" s="1"/>
  <c r="AC246"/>
  <c r="W246"/>
  <c r="Y246" s="1"/>
  <c r="V246"/>
  <c r="S246"/>
  <c r="P246"/>
  <c r="M246"/>
  <c r="J246"/>
  <c r="V245"/>
  <c r="S245"/>
  <c r="P245"/>
  <c r="M245"/>
  <c r="J245"/>
  <c r="E245"/>
  <c r="AO244"/>
  <c r="AM244"/>
  <c r="AJ244"/>
  <c r="AG244"/>
  <c r="AF244"/>
  <c r="AD244"/>
  <c r="AA244"/>
  <c r="Z244"/>
  <c r="AB244" s="1"/>
  <c r="X244"/>
  <c r="W244"/>
  <c r="U244"/>
  <c r="T244"/>
  <c r="R244"/>
  <c r="Q244"/>
  <c r="O244"/>
  <c r="N244"/>
  <c r="L244"/>
  <c r="K244"/>
  <c r="I244"/>
  <c r="H244"/>
  <c r="AO243"/>
  <c r="AO227" s="1"/>
  <c r="AO421" s="1"/>
  <c r="AO419" s="1"/>
  <c r="AL243"/>
  <c r="AL227" s="1"/>
  <c r="AL421" s="1"/>
  <c r="AI243"/>
  <c r="AI227" s="1"/>
  <c r="AI421" s="1"/>
  <c r="AF243"/>
  <c r="AC243"/>
  <c r="AC227" s="1"/>
  <c r="Z243"/>
  <c r="Z227" s="1"/>
  <c r="W243"/>
  <c r="Y243" s="1"/>
  <c r="T243"/>
  <c r="Q243"/>
  <c r="Q227" s="1"/>
  <c r="Q421" s="1"/>
  <c r="N243"/>
  <c r="P243" s="1"/>
  <c r="K243"/>
  <c r="K227" s="1"/>
  <c r="H243"/>
  <c r="J243" s="1"/>
  <c r="AM242"/>
  <c r="AM240" s="1"/>
  <c r="AJ242"/>
  <c r="AJ240" s="1"/>
  <c r="AI242"/>
  <c r="AI226" s="1"/>
  <c r="AG242"/>
  <c r="AG226" s="1"/>
  <c r="AF242"/>
  <c r="AF226" s="1"/>
  <c r="AD242"/>
  <c r="AD240" s="1"/>
  <c r="AA242"/>
  <c r="AA226" s="1"/>
  <c r="Z242"/>
  <c r="Z226" s="1"/>
  <c r="X242"/>
  <c r="U242"/>
  <c r="U240" s="1"/>
  <c r="T242"/>
  <c r="T226" s="1"/>
  <c r="Q242"/>
  <c r="S242" s="1"/>
  <c r="N242"/>
  <c r="P242" s="1"/>
  <c r="K242"/>
  <c r="H242"/>
  <c r="J242" s="1"/>
  <c r="AO241"/>
  <c r="AL241"/>
  <c r="AL225" s="1"/>
  <c r="AI241"/>
  <c r="AI225" s="1"/>
  <c r="AF241"/>
  <c r="AF225" s="1"/>
  <c r="AC241"/>
  <c r="AC225" s="1"/>
  <c r="Z241"/>
  <c r="W241"/>
  <c r="T241"/>
  <c r="Q241"/>
  <c r="S241" s="1"/>
  <c r="N241"/>
  <c r="N225" s="1"/>
  <c r="K241"/>
  <c r="K225" s="1"/>
  <c r="H241"/>
  <c r="J241" s="1"/>
  <c r="AG240"/>
  <c r="R240"/>
  <c r="O240"/>
  <c r="L240"/>
  <c r="I240"/>
  <c r="V239"/>
  <c r="S239"/>
  <c r="P239"/>
  <c r="M239"/>
  <c r="J239"/>
  <c r="E239"/>
  <c r="V238"/>
  <c r="S238"/>
  <c r="P238"/>
  <c r="M238"/>
  <c r="J238"/>
  <c r="E238"/>
  <c r="V237"/>
  <c r="S237"/>
  <c r="P237"/>
  <c r="M237"/>
  <c r="J237"/>
  <c r="E237"/>
  <c r="AO236"/>
  <c r="AM236"/>
  <c r="AL236"/>
  <c r="AJ236"/>
  <c r="AI236"/>
  <c r="AG236"/>
  <c r="AF236"/>
  <c r="AD236"/>
  <c r="AC236"/>
  <c r="AA236"/>
  <c r="Z236"/>
  <c r="X236"/>
  <c r="W236"/>
  <c r="U236"/>
  <c r="T236"/>
  <c r="R236"/>
  <c r="Q236"/>
  <c r="O236"/>
  <c r="N236"/>
  <c r="L236"/>
  <c r="K236"/>
  <c r="I236"/>
  <c r="H236"/>
  <c r="V235"/>
  <c r="S235"/>
  <c r="P235"/>
  <c r="M235"/>
  <c r="J235"/>
  <c r="E235"/>
  <c r="V234"/>
  <c r="S234"/>
  <c r="P234"/>
  <c r="M234"/>
  <c r="J234"/>
  <c r="E234"/>
  <c r="V233"/>
  <c r="S233"/>
  <c r="P233"/>
  <c r="M233"/>
  <c r="J233"/>
  <c r="E233"/>
  <c r="AO232"/>
  <c r="AM232"/>
  <c r="AM426" s="1"/>
  <c r="AL232"/>
  <c r="AL426" s="1"/>
  <c r="AL424" s="1"/>
  <c r="AJ232"/>
  <c r="AJ426" s="1"/>
  <c r="AI232"/>
  <c r="AI426" s="1"/>
  <c r="AG232"/>
  <c r="AG426" s="1"/>
  <c r="AF232"/>
  <c r="AD232"/>
  <c r="AD426" s="1"/>
  <c r="AC232"/>
  <c r="AA232"/>
  <c r="AA426" s="1"/>
  <c r="Z232"/>
  <c r="X232"/>
  <c r="W232"/>
  <c r="U232"/>
  <c r="U426" s="1"/>
  <c r="T232"/>
  <c r="R232"/>
  <c r="R426" s="1"/>
  <c r="Q232"/>
  <c r="Q426" s="1"/>
  <c r="O232"/>
  <c r="O426" s="1"/>
  <c r="N232"/>
  <c r="N426" s="1"/>
  <c r="L232"/>
  <c r="K232"/>
  <c r="K426" s="1"/>
  <c r="I232"/>
  <c r="H232"/>
  <c r="H426" s="1"/>
  <c r="V231"/>
  <c r="S231"/>
  <c r="P231"/>
  <c r="M231"/>
  <c r="J231"/>
  <c r="E231"/>
  <c r="V230"/>
  <c r="S230"/>
  <c r="P230"/>
  <c r="M230"/>
  <c r="J230"/>
  <c r="E230"/>
  <c r="V229"/>
  <c r="S229"/>
  <c r="P229"/>
  <c r="M229"/>
  <c r="J229"/>
  <c r="E229"/>
  <c r="AO228"/>
  <c r="AO422" s="1"/>
  <c r="AM228"/>
  <c r="AM422" s="1"/>
  <c r="AL228"/>
  <c r="AJ228"/>
  <c r="AJ422" s="1"/>
  <c r="AI228"/>
  <c r="AG228"/>
  <c r="AF228"/>
  <c r="AD228"/>
  <c r="AD422" s="1"/>
  <c r="AC228"/>
  <c r="AA228"/>
  <c r="AA422" s="1"/>
  <c r="Z228"/>
  <c r="Z422" s="1"/>
  <c r="X228"/>
  <c r="X422" s="1"/>
  <c r="W228"/>
  <c r="W422" s="1"/>
  <c r="U228"/>
  <c r="U422" s="1"/>
  <c r="T228"/>
  <c r="T422" s="1"/>
  <c r="R228"/>
  <c r="R422" s="1"/>
  <c r="Q228"/>
  <c r="O228"/>
  <c r="O422" s="1"/>
  <c r="N228"/>
  <c r="N422" s="1"/>
  <c r="L228"/>
  <c r="L422" s="1"/>
  <c r="K228"/>
  <c r="K422" s="1"/>
  <c r="I228"/>
  <c r="H228"/>
  <c r="H422" s="1"/>
  <c r="AM227"/>
  <c r="AM421" s="1"/>
  <c r="AJ227"/>
  <c r="AJ421" s="1"/>
  <c r="AG227"/>
  <c r="AG421" s="1"/>
  <c r="AD227"/>
  <c r="AD421" s="1"/>
  <c r="AA227"/>
  <c r="AA421" s="1"/>
  <c r="X227"/>
  <c r="U227"/>
  <c r="U421" s="1"/>
  <c r="R227"/>
  <c r="O227"/>
  <c r="O421" s="1"/>
  <c r="N227"/>
  <c r="N421" s="1"/>
  <c r="L227"/>
  <c r="L421" s="1"/>
  <c r="I227"/>
  <c r="U226"/>
  <c r="R226"/>
  <c r="Q226"/>
  <c r="O226"/>
  <c r="L226"/>
  <c r="K226"/>
  <c r="I226"/>
  <c r="AM225"/>
  <c r="AJ225"/>
  <c r="AG225"/>
  <c r="AD225"/>
  <c r="AA225"/>
  <c r="Z225"/>
  <c r="X225"/>
  <c r="U225"/>
  <c r="R225"/>
  <c r="O225"/>
  <c r="L225"/>
  <c r="I225"/>
  <c r="AQ223"/>
  <c r="AN223"/>
  <c r="AK223"/>
  <c r="AH223"/>
  <c r="AE223"/>
  <c r="AB223"/>
  <c r="Y223"/>
  <c r="V223"/>
  <c r="S223"/>
  <c r="P223"/>
  <c r="M223"/>
  <c r="J223"/>
  <c r="F223"/>
  <c r="E223"/>
  <c r="AQ222"/>
  <c r="AN222"/>
  <c r="AK222"/>
  <c r="AH222"/>
  <c r="AE222"/>
  <c r="AB222"/>
  <c r="Y222"/>
  <c r="V222"/>
  <c r="S222"/>
  <c r="P222"/>
  <c r="M222"/>
  <c r="J222"/>
  <c r="F222"/>
  <c r="G222" s="1"/>
  <c r="E222"/>
  <c r="AQ221"/>
  <c r="AN221"/>
  <c r="AK221"/>
  <c r="AH221"/>
  <c r="AE221"/>
  <c r="AB221"/>
  <c r="Y221"/>
  <c r="V221"/>
  <c r="S221"/>
  <c r="P221"/>
  <c r="M221"/>
  <c r="J221"/>
  <c r="F221"/>
  <c r="E221"/>
  <c r="E220" s="1"/>
  <c r="AP220"/>
  <c r="AO220"/>
  <c r="AM220"/>
  <c r="AL220"/>
  <c r="AJ220"/>
  <c r="AI220"/>
  <c r="AG220"/>
  <c r="AF220"/>
  <c r="AD220"/>
  <c r="AC220"/>
  <c r="AA220"/>
  <c r="Z220"/>
  <c r="X220"/>
  <c r="W220"/>
  <c r="Y220" s="1"/>
  <c r="U220"/>
  <c r="T220"/>
  <c r="R220"/>
  <c r="Q220"/>
  <c r="O220"/>
  <c r="N220"/>
  <c r="L220"/>
  <c r="K220"/>
  <c r="I220"/>
  <c r="H220"/>
  <c r="AQ219"/>
  <c r="AN219"/>
  <c r="AK219"/>
  <c r="AH219"/>
  <c r="AE219"/>
  <c r="AB219"/>
  <c r="Y219"/>
  <c r="V219"/>
  <c r="S219"/>
  <c r="P219"/>
  <c r="M219"/>
  <c r="J219"/>
  <c r="F219"/>
  <c r="E219"/>
  <c r="AQ218"/>
  <c r="AN218"/>
  <c r="AK218"/>
  <c r="AH218"/>
  <c r="AE218"/>
  <c r="AB218"/>
  <c r="Y218"/>
  <c r="V218"/>
  <c r="S218"/>
  <c r="P218"/>
  <c r="M218"/>
  <c r="J218"/>
  <c r="F218"/>
  <c r="E218"/>
  <c r="AQ217"/>
  <c r="AN217"/>
  <c r="AK217"/>
  <c r="AH217"/>
  <c r="AE217"/>
  <c r="AB217"/>
  <c r="Y217"/>
  <c r="V217"/>
  <c r="S217"/>
  <c r="P217"/>
  <c r="M217"/>
  <c r="J217"/>
  <c r="F217"/>
  <c r="E217"/>
  <c r="AP216"/>
  <c r="AO216"/>
  <c r="AM216"/>
  <c r="AL216"/>
  <c r="AN216" s="1"/>
  <c r="AJ216"/>
  <c r="AI216"/>
  <c r="AK216" s="1"/>
  <c r="AG216"/>
  <c r="AF216"/>
  <c r="AD216"/>
  <c r="AC216"/>
  <c r="AA216"/>
  <c r="Z216"/>
  <c r="X216"/>
  <c r="W216"/>
  <c r="U216"/>
  <c r="T216"/>
  <c r="R216"/>
  <c r="Q216"/>
  <c r="O216"/>
  <c r="N216"/>
  <c r="L216"/>
  <c r="K216"/>
  <c r="M216" s="1"/>
  <c r="I216"/>
  <c r="H216"/>
  <c r="AQ215"/>
  <c r="AN215"/>
  <c r="AK215"/>
  <c r="AH215"/>
  <c r="AE215"/>
  <c r="AB215"/>
  <c r="Y215"/>
  <c r="P215"/>
  <c r="M215"/>
  <c r="J215"/>
  <c r="F215"/>
  <c r="E215"/>
  <c r="G215" s="1"/>
  <c r="AQ214"/>
  <c r="AN214"/>
  <c r="AK214"/>
  <c r="AH214"/>
  <c r="AE214"/>
  <c r="AB214"/>
  <c r="Y214"/>
  <c r="V214"/>
  <c r="S214"/>
  <c r="P214"/>
  <c r="M214"/>
  <c r="J214"/>
  <c r="F214"/>
  <c r="E214"/>
  <c r="AQ213"/>
  <c r="AN213"/>
  <c r="AK213"/>
  <c r="AH213"/>
  <c r="AE213"/>
  <c r="AB213"/>
  <c r="Y213"/>
  <c r="V213"/>
  <c r="S213"/>
  <c r="P213"/>
  <c r="M213"/>
  <c r="J213"/>
  <c r="F213"/>
  <c r="E213"/>
  <c r="AP212"/>
  <c r="AO212"/>
  <c r="AM212"/>
  <c r="AL212"/>
  <c r="AJ212"/>
  <c r="AI212"/>
  <c r="AG212"/>
  <c r="AF212"/>
  <c r="AD212"/>
  <c r="AC212"/>
  <c r="AA212"/>
  <c r="Z212"/>
  <c r="X212"/>
  <c r="W212"/>
  <c r="U212"/>
  <c r="T212"/>
  <c r="R212"/>
  <c r="Q212"/>
  <c r="O212"/>
  <c r="N212"/>
  <c r="P212" s="1"/>
  <c r="L212"/>
  <c r="K212"/>
  <c r="I212"/>
  <c r="H212"/>
  <c r="AQ211"/>
  <c r="AN211"/>
  <c r="AK211"/>
  <c r="AH211"/>
  <c r="AE211"/>
  <c r="AB211"/>
  <c r="Y211"/>
  <c r="V211"/>
  <c r="S211"/>
  <c r="P211"/>
  <c r="M211"/>
  <c r="J211"/>
  <c r="F211"/>
  <c r="E211"/>
  <c r="AQ210"/>
  <c r="AN210"/>
  <c r="AK210"/>
  <c r="AH210"/>
  <c r="AE210"/>
  <c r="AB210"/>
  <c r="Y210"/>
  <c r="V210"/>
  <c r="S210"/>
  <c r="P210"/>
  <c r="M210"/>
  <c r="J210"/>
  <c r="F210"/>
  <c r="E210"/>
  <c r="AQ209"/>
  <c r="AN209"/>
  <c r="AK209"/>
  <c r="AH209"/>
  <c r="AE209"/>
  <c r="AB209"/>
  <c r="Y209"/>
  <c r="V209"/>
  <c r="S209"/>
  <c r="P209"/>
  <c r="M209"/>
  <c r="J209"/>
  <c r="F209"/>
  <c r="E209"/>
  <c r="AP208"/>
  <c r="AO208"/>
  <c r="AQ208" s="1"/>
  <c r="AM208"/>
  <c r="AL208"/>
  <c r="AJ208"/>
  <c r="AI208"/>
  <c r="AG208"/>
  <c r="AF208"/>
  <c r="AD208"/>
  <c r="AC208"/>
  <c r="AA208"/>
  <c r="Z208"/>
  <c r="X208"/>
  <c r="W208"/>
  <c r="U208"/>
  <c r="T208"/>
  <c r="R208"/>
  <c r="Q208"/>
  <c r="O208"/>
  <c r="N208"/>
  <c r="L208"/>
  <c r="K208"/>
  <c r="I208"/>
  <c r="H208"/>
  <c r="AQ207"/>
  <c r="AN207"/>
  <c r="AK207"/>
  <c r="AH207"/>
  <c r="AE207"/>
  <c r="AB207"/>
  <c r="Y207"/>
  <c r="V207"/>
  <c r="S207"/>
  <c r="P207"/>
  <c r="M207"/>
  <c r="J207"/>
  <c r="F207"/>
  <c r="E207"/>
  <c r="AN206"/>
  <c r="AK206"/>
  <c r="AH206"/>
  <c r="AE206"/>
  <c r="AB206"/>
  <c r="Y206"/>
  <c r="V206"/>
  <c r="S206"/>
  <c r="P206"/>
  <c r="M206"/>
  <c r="J206"/>
  <c r="F206"/>
  <c r="E206"/>
  <c r="AQ205"/>
  <c r="AN205"/>
  <c r="AK205"/>
  <c r="AH205"/>
  <c r="AE205"/>
  <c r="AB205"/>
  <c r="Y205"/>
  <c r="V205"/>
  <c r="S205"/>
  <c r="P205"/>
  <c r="M205"/>
  <c r="J205"/>
  <c r="F205"/>
  <c r="E205"/>
  <c r="AQ204"/>
  <c r="AN204"/>
  <c r="AK204"/>
  <c r="AH204"/>
  <c r="AE204"/>
  <c r="AB204"/>
  <c r="Y204"/>
  <c r="V204"/>
  <c r="S204"/>
  <c r="P204"/>
  <c r="M204"/>
  <c r="J204"/>
  <c r="F204"/>
  <c r="E204"/>
  <c r="AP203"/>
  <c r="AO203"/>
  <c r="AM203"/>
  <c r="AL203"/>
  <c r="AJ203"/>
  <c r="AI203"/>
  <c r="AG203"/>
  <c r="AF203"/>
  <c r="AD203"/>
  <c r="AC203"/>
  <c r="AA203"/>
  <c r="Z203"/>
  <c r="X203"/>
  <c r="W203"/>
  <c r="U203"/>
  <c r="T203"/>
  <c r="R203"/>
  <c r="Q203"/>
  <c r="O203"/>
  <c r="N203"/>
  <c r="L203"/>
  <c r="K203"/>
  <c r="I203"/>
  <c r="H203"/>
  <c r="AQ202"/>
  <c r="AN202"/>
  <c r="AK202"/>
  <c r="AH202"/>
  <c r="AE202"/>
  <c r="AB202"/>
  <c r="Y202"/>
  <c r="V202"/>
  <c r="S202"/>
  <c r="P202"/>
  <c r="M202"/>
  <c r="J202"/>
  <c r="F202"/>
  <c r="E202"/>
  <c r="AN201"/>
  <c r="AK201"/>
  <c r="AH201"/>
  <c r="AE201"/>
  <c r="AB201"/>
  <c r="Y201"/>
  <c r="V201"/>
  <c r="S201"/>
  <c r="P201"/>
  <c r="M201"/>
  <c r="J201"/>
  <c r="F201"/>
  <c r="E201"/>
  <c r="AQ200"/>
  <c r="AN200"/>
  <c r="AK200"/>
  <c r="AF200"/>
  <c r="AE200"/>
  <c r="AB200"/>
  <c r="Y200"/>
  <c r="V200"/>
  <c r="S200"/>
  <c r="P200"/>
  <c r="M200"/>
  <c r="J200"/>
  <c r="F200"/>
  <c r="AQ199"/>
  <c r="AN199"/>
  <c r="AK199"/>
  <c r="AH199"/>
  <c r="AE199"/>
  <c r="AB199"/>
  <c r="Y199"/>
  <c r="V199"/>
  <c r="S199"/>
  <c r="P199"/>
  <c r="M199"/>
  <c r="J199"/>
  <c r="F199"/>
  <c r="E199"/>
  <c r="AP198"/>
  <c r="AO198"/>
  <c r="AM198"/>
  <c r="AL198"/>
  <c r="AJ198"/>
  <c r="AI198"/>
  <c r="AG198"/>
  <c r="AD198"/>
  <c r="AC198"/>
  <c r="AA198"/>
  <c r="Z198"/>
  <c r="X198"/>
  <c r="W198"/>
  <c r="U198"/>
  <c r="T198"/>
  <c r="R198"/>
  <c r="Q198"/>
  <c r="O198"/>
  <c r="N198"/>
  <c r="L198"/>
  <c r="K198"/>
  <c r="I198"/>
  <c r="H198"/>
  <c r="AQ197"/>
  <c r="AN197"/>
  <c r="AK197"/>
  <c r="AH197"/>
  <c r="AE197"/>
  <c r="AB197"/>
  <c r="Y197"/>
  <c r="V197"/>
  <c r="S197"/>
  <c r="P197"/>
  <c r="M197"/>
  <c r="J197"/>
  <c r="F197"/>
  <c r="E197"/>
  <c r="AN196"/>
  <c r="AK196"/>
  <c r="AH196"/>
  <c r="AE196"/>
  <c r="AB196"/>
  <c r="Y196"/>
  <c r="V196"/>
  <c r="S196"/>
  <c r="P196"/>
  <c r="M196"/>
  <c r="J196"/>
  <c r="F196"/>
  <c r="E196"/>
  <c r="AQ195"/>
  <c r="AN195"/>
  <c r="AK195"/>
  <c r="AH195"/>
  <c r="V195"/>
  <c r="S195"/>
  <c r="P195"/>
  <c r="M195"/>
  <c r="J195"/>
  <c r="F195"/>
  <c r="E195"/>
  <c r="AQ194"/>
  <c r="AN194"/>
  <c r="AK194"/>
  <c r="AH194"/>
  <c r="AE194"/>
  <c r="AB194"/>
  <c r="Y194"/>
  <c r="V194"/>
  <c r="S194"/>
  <c r="P194"/>
  <c r="M194"/>
  <c r="J194"/>
  <c r="F194"/>
  <c r="E194"/>
  <c r="AP193"/>
  <c r="AO193"/>
  <c r="AM193"/>
  <c r="AL193"/>
  <c r="AJ193"/>
  <c r="AI193"/>
  <c r="AG193"/>
  <c r="AF193"/>
  <c r="AD193"/>
  <c r="AC193"/>
  <c r="AA193"/>
  <c r="Z193"/>
  <c r="X193"/>
  <c r="W193"/>
  <c r="U193"/>
  <c r="T193"/>
  <c r="R193"/>
  <c r="Q193"/>
  <c r="O193"/>
  <c r="N193"/>
  <c r="L193"/>
  <c r="K193"/>
  <c r="I193"/>
  <c r="H193"/>
  <c r="AQ192"/>
  <c r="AN192"/>
  <c r="AK192"/>
  <c r="AH192"/>
  <c r="AE192"/>
  <c r="AB192"/>
  <c r="Y192"/>
  <c r="V192"/>
  <c r="S192"/>
  <c r="P192"/>
  <c r="M192"/>
  <c r="J192"/>
  <c r="F192"/>
  <c r="E192"/>
  <c r="AN191"/>
  <c r="AK191"/>
  <c r="AH191"/>
  <c r="AE191"/>
  <c r="AB191"/>
  <c r="Y191"/>
  <c r="V191"/>
  <c r="S191"/>
  <c r="P191"/>
  <c r="M191"/>
  <c r="J191"/>
  <c r="F191"/>
  <c r="E191"/>
  <c r="AQ190"/>
  <c r="AN190"/>
  <c r="AK190"/>
  <c r="AH190"/>
  <c r="V190"/>
  <c r="S190"/>
  <c r="P190"/>
  <c r="M190"/>
  <c r="J190"/>
  <c r="F190"/>
  <c r="E190"/>
  <c r="AQ189"/>
  <c r="AN189"/>
  <c r="AK189"/>
  <c r="AH189"/>
  <c r="AE189"/>
  <c r="AB189"/>
  <c r="Y189"/>
  <c r="V189"/>
  <c r="S189"/>
  <c r="P189"/>
  <c r="M189"/>
  <c r="J189"/>
  <c r="F189"/>
  <c r="E189"/>
  <c r="AP188"/>
  <c r="AO188"/>
  <c r="AM188"/>
  <c r="AL188"/>
  <c r="AJ188"/>
  <c r="AI188"/>
  <c r="AG188"/>
  <c r="AF188"/>
  <c r="AD188"/>
  <c r="AC188"/>
  <c r="AA188"/>
  <c r="Z188"/>
  <c r="X188"/>
  <c r="W188"/>
  <c r="U188"/>
  <c r="T188"/>
  <c r="R188"/>
  <c r="Q188"/>
  <c r="O188"/>
  <c r="N188"/>
  <c r="L188"/>
  <c r="K188"/>
  <c r="I188"/>
  <c r="H188"/>
  <c r="AQ187"/>
  <c r="AN187"/>
  <c r="AK187"/>
  <c r="AH187"/>
  <c r="AE187"/>
  <c r="AB187"/>
  <c r="Y187"/>
  <c r="V187"/>
  <c r="S187"/>
  <c r="P187"/>
  <c r="M187"/>
  <c r="J187"/>
  <c r="F187"/>
  <c r="E187"/>
  <c r="AN186"/>
  <c r="AK186"/>
  <c r="AH186"/>
  <c r="AE186"/>
  <c r="AB186"/>
  <c r="Y186"/>
  <c r="V186"/>
  <c r="S186"/>
  <c r="P186"/>
  <c r="M186"/>
  <c r="J186"/>
  <c r="F186"/>
  <c r="E186"/>
  <c r="G186" s="1"/>
  <c r="AQ185"/>
  <c r="AN185"/>
  <c r="AK185"/>
  <c r="AH185"/>
  <c r="V185"/>
  <c r="S185"/>
  <c r="P185"/>
  <c r="M185"/>
  <c r="J185"/>
  <c r="F185"/>
  <c r="E185"/>
  <c r="AQ184"/>
  <c r="AN184"/>
  <c r="AK184"/>
  <c r="AH184"/>
  <c r="AE184"/>
  <c r="AB184"/>
  <c r="Y184"/>
  <c r="V184"/>
  <c r="S184"/>
  <c r="P184"/>
  <c r="M184"/>
  <c r="J184"/>
  <c r="F184"/>
  <c r="E184"/>
  <c r="AP183"/>
  <c r="AO183"/>
  <c r="AM183"/>
  <c r="AL183"/>
  <c r="AJ183"/>
  <c r="AI183"/>
  <c r="AG183"/>
  <c r="AF183"/>
  <c r="AD183"/>
  <c r="AC183"/>
  <c r="AA183"/>
  <c r="Z183"/>
  <c r="X183"/>
  <c r="W183"/>
  <c r="U183"/>
  <c r="T183"/>
  <c r="R183"/>
  <c r="Q183"/>
  <c r="O183"/>
  <c r="N183"/>
  <c r="L183"/>
  <c r="K183"/>
  <c r="I183"/>
  <c r="H183"/>
  <c r="AQ182"/>
  <c r="AN182"/>
  <c r="AK182"/>
  <c r="AH182"/>
  <c r="AE182"/>
  <c r="AB182"/>
  <c r="Y182"/>
  <c r="V182"/>
  <c r="S182"/>
  <c r="P182"/>
  <c r="M182"/>
  <c r="J182"/>
  <c r="F182"/>
  <c r="E182"/>
  <c r="AN181"/>
  <c r="AK181"/>
  <c r="AH181"/>
  <c r="AE181"/>
  <c r="AB181"/>
  <c r="Y181"/>
  <c r="V181"/>
  <c r="S181"/>
  <c r="P181"/>
  <c r="M181"/>
  <c r="J181"/>
  <c r="F181"/>
  <c r="E181"/>
  <c r="AQ180"/>
  <c r="AN180"/>
  <c r="AK180"/>
  <c r="AH180"/>
  <c r="AC180"/>
  <c r="AC120" s="1"/>
  <c r="V180"/>
  <c r="S180"/>
  <c r="P180"/>
  <c r="M180"/>
  <c r="J180"/>
  <c r="F180"/>
  <c r="E180"/>
  <c r="AQ179"/>
  <c r="AN179"/>
  <c r="AK179"/>
  <c r="AH179"/>
  <c r="AE179"/>
  <c r="AB179"/>
  <c r="Y179"/>
  <c r="V179"/>
  <c r="S179"/>
  <c r="P179"/>
  <c r="M179"/>
  <c r="J179"/>
  <c r="F179"/>
  <c r="E179"/>
  <c r="AP178"/>
  <c r="AO178"/>
  <c r="AM178"/>
  <c r="AL178"/>
  <c r="AJ178"/>
  <c r="AI178"/>
  <c r="AG178"/>
  <c r="AF178"/>
  <c r="AD178"/>
  <c r="AC178"/>
  <c r="AA178"/>
  <c r="Z178"/>
  <c r="X178"/>
  <c r="W178"/>
  <c r="U178"/>
  <c r="T178"/>
  <c r="R178"/>
  <c r="Q178"/>
  <c r="O178"/>
  <c r="N178"/>
  <c r="L178"/>
  <c r="K178"/>
  <c r="I178"/>
  <c r="H178"/>
  <c r="AQ177"/>
  <c r="AN177"/>
  <c r="AK177"/>
  <c r="AH177"/>
  <c r="AE177"/>
  <c r="AB177"/>
  <c r="Y177"/>
  <c r="V177"/>
  <c r="S177"/>
  <c r="P177"/>
  <c r="M177"/>
  <c r="J177"/>
  <c r="F177"/>
  <c r="E177"/>
  <c r="AN176"/>
  <c r="AK176"/>
  <c r="AH176"/>
  <c r="AE176"/>
  <c r="AB176"/>
  <c r="Y176"/>
  <c r="V176"/>
  <c r="S176"/>
  <c r="P176"/>
  <c r="M176"/>
  <c r="J176"/>
  <c r="F176"/>
  <c r="E176"/>
  <c r="AQ175"/>
  <c r="AN175"/>
  <c r="AK175"/>
  <c r="AH175"/>
  <c r="V175"/>
  <c r="S175"/>
  <c r="P175"/>
  <c r="M175"/>
  <c r="J175"/>
  <c r="F175"/>
  <c r="E175"/>
  <c r="AQ174"/>
  <c r="AN174"/>
  <c r="AK174"/>
  <c r="AH174"/>
  <c r="AE174"/>
  <c r="AB174"/>
  <c r="Y174"/>
  <c r="V174"/>
  <c r="S174"/>
  <c r="P174"/>
  <c r="M174"/>
  <c r="J174"/>
  <c r="F174"/>
  <c r="E174"/>
  <c r="AP173"/>
  <c r="AO173"/>
  <c r="AM173"/>
  <c r="AL173"/>
  <c r="AJ173"/>
  <c r="AI173"/>
  <c r="AG173"/>
  <c r="AF173"/>
  <c r="AD173"/>
  <c r="AC173"/>
  <c r="AA173"/>
  <c r="Z173"/>
  <c r="X173"/>
  <c r="W173"/>
  <c r="U173"/>
  <c r="T173"/>
  <c r="R173"/>
  <c r="Q173"/>
  <c r="O173"/>
  <c r="N173"/>
  <c r="L173"/>
  <c r="K173"/>
  <c r="I173"/>
  <c r="H173"/>
  <c r="AQ172"/>
  <c r="AN172"/>
  <c r="AK172"/>
  <c r="AH172"/>
  <c r="AE172"/>
  <c r="AB172"/>
  <c r="Y172"/>
  <c r="V172"/>
  <c r="S172"/>
  <c r="P172"/>
  <c r="M172"/>
  <c r="J172"/>
  <c r="F172"/>
  <c r="E172"/>
  <c r="AN171"/>
  <c r="AK171"/>
  <c r="AH171"/>
  <c r="AE171"/>
  <c r="AB171"/>
  <c r="Y171"/>
  <c r="V171"/>
  <c r="S171"/>
  <c r="P171"/>
  <c r="M171"/>
  <c r="J171"/>
  <c r="F171"/>
  <c r="E171"/>
  <c r="AQ170"/>
  <c r="AN170"/>
  <c r="AK170"/>
  <c r="AH170"/>
  <c r="V170"/>
  <c r="S170"/>
  <c r="P170"/>
  <c r="M170"/>
  <c r="J170"/>
  <c r="F170"/>
  <c r="E170"/>
  <c r="AQ169"/>
  <c r="AN169"/>
  <c r="AK169"/>
  <c r="AH169"/>
  <c r="AE169"/>
  <c r="AB169"/>
  <c r="Y169"/>
  <c r="V169"/>
  <c r="S169"/>
  <c r="P169"/>
  <c r="M169"/>
  <c r="J169"/>
  <c r="F169"/>
  <c r="E169"/>
  <c r="AP168"/>
  <c r="AO168"/>
  <c r="AM168"/>
  <c r="AL168"/>
  <c r="AJ168"/>
  <c r="AI168"/>
  <c r="AG168"/>
  <c r="AF168"/>
  <c r="AD168"/>
  <c r="AC168"/>
  <c r="AA168"/>
  <c r="Z168"/>
  <c r="X168"/>
  <c r="W168"/>
  <c r="U168"/>
  <c r="T168"/>
  <c r="R168"/>
  <c r="Q168"/>
  <c r="O168"/>
  <c r="N168"/>
  <c r="L168"/>
  <c r="K168"/>
  <c r="I168"/>
  <c r="H168"/>
  <c r="AQ167"/>
  <c r="AN167"/>
  <c r="AK167"/>
  <c r="AH167"/>
  <c r="AE167"/>
  <c r="AB167"/>
  <c r="Y167"/>
  <c r="V167"/>
  <c r="S167"/>
  <c r="P167"/>
  <c r="M167"/>
  <c r="J167"/>
  <c r="F167"/>
  <c r="E167"/>
  <c r="AN166"/>
  <c r="AK166"/>
  <c r="AH166"/>
  <c r="AE166"/>
  <c r="AB166"/>
  <c r="Y166"/>
  <c r="V166"/>
  <c r="S166"/>
  <c r="P166"/>
  <c r="M166"/>
  <c r="J166"/>
  <c r="F166"/>
  <c r="E166"/>
  <c r="AQ165"/>
  <c r="AN165"/>
  <c r="AK165"/>
  <c r="AH165"/>
  <c r="AE165"/>
  <c r="AB165"/>
  <c r="Y165"/>
  <c r="V165"/>
  <c r="S165"/>
  <c r="P165"/>
  <c r="M165"/>
  <c r="J165"/>
  <c r="F165"/>
  <c r="E165"/>
  <c r="AQ164"/>
  <c r="AN164"/>
  <c r="AK164"/>
  <c r="AH164"/>
  <c r="AE164"/>
  <c r="AB164"/>
  <c r="Y164"/>
  <c r="V164"/>
  <c r="S164"/>
  <c r="P164"/>
  <c r="M164"/>
  <c r="J164"/>
  <c r="F164"/>
  <c r="E164"/>
  <c r="AP163"/>
  <c r="AO163"/>
  <c r="AM163"/>
  <c r="AL163"/>
  <c r="AJ163"/>
  <c r="AI163"/>
  <c r="AG163"/>
  <c r="AF163"/>
  <c r="AD163"/>
  <c r="AC163"/>
  <c r="AA163"/>
  <c r="Z163"/>
  <c r="X163"/>
  <c r="W163"/>
  <c r="U163"/>
  <c r="T163"/>
  <c r="R163"/>
  <c r="Q163"/>
  <c r="O163"/>
  <c r="N163"/>
  <c r="L163"/>
  <c r="K163"/>
  <c r="I163"/>
  <c r="H163"/>
  <c r="AQ162"/>
  <c r="AN162"/>
  <c r="AK162"/>
  <c r="AH162"/>
  <c r="AE162"/>
  <c r="AB162"/>
  <c r="Y162"/>
  <c r="V162"/>
  <c r="S162"/>
  <c r="P162"/>
  <c r="M162"/>
  <c r="J162"/>
  <c r="F162"/>
  <c r="E162"/>
  <c r="AN161"/>
  <c r="AK161"/>
  <c r="AH161"/>
  <c r="AE161"/>
  <c r="AB161"/>
  <c r="Y161"/>
  <c r="V161"/>
  <c r="S161"/>
  <c r="P161"/>
  <c r="M161"/>
  <c r="J161"/>
  <c r="F161"/>
  <c r="E161"/>
  <c r="AQ160"/>
  <c r="AN160"/>
  <c r="AK160"/>
  <c r="AH160"/>
  <c r="V160"/>
  <c r="S160"/>
  <c r="P160"/>
  <c r="M160"/>
  <c r="J160"/>
  <c r="F160"/>
  <c r="E160"/>
  <c r="AQ159"/>
  <c r="AN159"/>
  <c r="AK159"/>
  <c r="AH159"/>
  <c r="AE159"/>
  <c r="AB159"/>
  <c r="Y159"/>
  <c r="V159"/>
  <c r="S159"/>
  <c r="P159"/>
  <c r="M159"/>
  <c r="J159"/>
  <c r="F159"/>
  <c r="E159"/>
  <c r="AP158"/>
  <c r="AO158"/>
  <c r="AM158"/>
  <c r="AL158"/>
  <c r="AJ158"/>
  <c r="AI158"/>
  <c r="AG158"/>
  <c r="AF158"/>
  <c r="AD158"/>
  <c r="AC158"/>
  <c r="AA158"/>
  <c r="Z158"/>
  <c r="X158"/>
  <c r="W158"/>
  <c r="U158"/>
  <c r="T158"/>
  <c r="R158"/>
  <c r="Q158"/>
  <c r="O158"/>
  <c r="N158"/>
  <c r="L158"/>
  <c r="K158"/>
  <c r="I158"/>
  <c r="H158"/>
  <c r="AQ157"/>
  <c r="AN157"/>
  <c r="AK157"/>
  <c r="AH157"/>
  <c r="AE157"/>
  <c r="AB157"/>
  <c r="Y157"/>
  <c r="V157"/>
  <c r="S157"/>
  <c r="P157"/>
  <c r="M157"/>
  <c r="J157"/>
  <c r="F157"/>
  <c r="E157"/>
  <c r="AN156"/>
  <c r="AK156"/>
  <c r="AH156"/>
  <c r="AE156"/>
  <c r="AB156"/>
  <c r="Y156"/>
  <c r="V156"/>
  <c r="S156"/>
  <c r="P156"/>
  <c r="M156"/>
  <c r="J156"/>
  <c r="F156"/>
  <c r="E156"/>
  <c r="AQ155"/>
  <c r="AN155"/>
  <c r="AK155"/>
  <c r="AH155"/>
  <c r="V155"/>
  <c r="S155"/>
  <c r="P155"/>
  <c r="M155"/>
  <c r="J155"/>
  <c r="F155"/>
  <c r="E155"/>
  <c r="AQ154"/>
  <c r="AN154"/>
  <c r="AK154"/>
  <c r="AH154"/>
  <c r="AE154"/>
  <c r="AB154"/>
  <c r="Y154"/>
  <c r="V154"/>
  <c r="S154"/>
  <c r="P154"/>
  <c r="M154"/>
  <c r="J154"/>
  <c r="F154"/>
  <c r="E154"/>
  <c r="AP153"/>
  <c r="AO153"/>
  <c r="AM153"/>
  <c r="AL153"/>
  <c r="AJ153"/>
  <c r="AI153"/>
  <c r="AG153"/>
  <c r="AF153"/>
  <c r="AD153"/>
  <c r="AC153"/>
  <c r="AA153"/>
  <c r="Z153"/>
  <c r="X153"/>
  <c r="W153"/>
  <c r="U153"/>
  <c r="T153"/>
  <c r="R153"/>
  <c r="Q153"/>
  <c r="O153"/>
  <c r="N153"/>
  <c r="L153"/>
  <c r="K153"/>
  <c r="I153"/>
  <c r="H153"/>
  <c r="AQ152"/>
  <c r="AN152"/>
  <c r="AK152"/>
  <c r="AH152"/>
  <c r="AE152"/>
  <c r="AB152"/>
  <c r="Y152"/>
  <c r="V152"/>
  <c r="S152"/>
  <c r="P152"/>
  <c r="M152"/>
  <c r="J152"/>
  <c r="F152"/>
  <c r="E152"/>
  <c r="AN151"/>
  <c r="AK151"/>
  <c r="AH151"/>
  <c r="AE151"/>
  <c r="AB151"/>
  <c r="Y151"/>
  <c r="V151"/>
  <c r="S151"/>
  <c r="P151"/>
  <c r="M151"/>
  <c r="J151"/>
  <c r="F151"/>
  <c r="E151"/>
  <c r="AQ150"/>
  <c r="AN150"/>
  <c r="AK150"/>
  <c r="AH150"/>
  <c r="AE150"/>
  <c r="AB150"/>
  <c r="Y150"/>
  <c r="V150"/>
  <c r="S150"/>
  <c r="P150"/>
  <c r="M150"/>
  <c r="J150"/>
  <c r="F150"/>
  <c r="E150"/>
  <c r="AQ149"/>
  <c r="AN149"/>
  <c r="AK149"/>
  <c r="AH149"/>
  <c r="AE149"/>
  <c r="AB149"/>
  <c r="Y149"/>
  <c r="V149"/>
  <c r="S149"/>
  <c r="P149"/>
  <c r="M149"/>
  <c r="J149"/>
  <c r="F149"/>
  <c r="E149"/>
  <c r="AP148"/>
  <c r="AO148"/>
  <c r="AM148"/>
  <c r="AL148"/>
  <c r="AJ148"/>
  <c r="AI148"/>
  <c r="AG148"/>
  <c r="AF148"/>
  <c r="AD148"/>
  <c r="AC148"/>
  <c r="AA148"/>
  <c r="Z148"/>
  <c r="X148"/>
  <c r="W148"/>
  <c r="U148"/>
  <c r="T148"/>
  <c r="R148"/>
  <c r="Q148"/>
  <c r="O148"/>
  <c r="N148"/>
  <c r="L148"/>
  <c r="K148"/>
  <c r="I148"/>
  <c r="H148"/>
  <c r="AQ147"/>
  <c r="AN147"/>
  <c r="AK147"/>
  <c r="AH147"/>
  <c r="AE147"/>
  <c r="AB147"/>
  <c r="Y147"/>
  <c r="V147"/>
  <c r="S147"/>
  <c r="P147"/>
  <c r="M147"/>
  <c r="J147"/>
  <c r="F147"/>
  <c r="E147"/>
  <c r="AN146"/>
  <c r="AK146"/>
  <c r="AH146"/>
  <c r="AE146"/>
  <c r="AB146"/>
  <c r="Y146"/>
  <c r="V146"/>
  <c r="S146"/>
  <c r="P146"/>
  <c r="M146"/>
  <c r="J146"/>
  <c r="F146"/>
  <c r="E146"/>
  <c r="AQ145"/>
  <c r="AN145"/>
  <c r="AK145"/>
  <c r="AH145"/>
  <c r="V145"/>
  <c r="S145"/>
  <c r="P145"/>
  <c r="M145"/>
  <c r="J145"/>
  <c r="F145"/>
  <c r="E145"/>
  <c r="AQ144"/>
  <c r="AN144"/>
  <c r="AK144"/>
  <c r="AH144"/>
  <c r="AE144"/>
  <c r="AB144"/>
  <c r="Y144"/>
  <c r="V144"/>
  <c r="S144"/>
  <c r="P144"/>
  <c r="M144"/>
  <c r="J144"/>
  <c r="F144"/>
  <c r="E144"/>
  <c r="AP143"/>
  <c r="AO143"/>
  <c r="AM143"/>
  <c r="AL143"/>
  <c r="AJ143"/>
  <c r="AI143"/>
  <c r="AG143"/>
  <c r="AF143"/>
  <c r="AD143"/>
  <c r="AC143"/>
  <c r="AA143"/>
  <c r="Z143"/>
  <c r="X143"/>
  <c r="W143"/>
  <c r="U143"/>
  <c r="T143"/>
  <c r="R143"/>
  <c r="Q143"/>
  <c r="O143"/>
  <c r="N143"/>
  <c r="L143"/>
  <c r="K143"/>
  <c r="I143"/>
  <c r="H143"/>
  <c r="AQ142"/>
  <c r="AN142"/>
  <c r="AK142"/>
  <c r="AH142"/>
  <c r="AE142"/>
  <c r="AB142"/>
  <c r="Y142"/>
  <c r="V142"/>
  <c r="S142"/>
  <c r="P142"/>
  <c r="M142"/>
  <c r="J142"/>
  <c r="F142"/>
  <c r="E142"/>
  <c r="AN141"/>
  <c r="AK141"/>
  <c r="AH141"/>
  <c r="AE141"/>
  <c r="AB141"/>
  <c r="Y141"/>
  <c r="V141"/>
  <c r="S141"/>
  <c r="P141"/>
  <c r="M141"/>
  <c r="J141"/>
  <c r="F141"/>
  <c r="E141"/>
  <c r="AQ140"/>
  <c r="AN140"/>
  <c r="AK140"/>
  <c r="AH140"/>
  <c r="V140"/>
  <c r="S140"/>
  <c r="P140"/>
  <c r="M140"/>
  <c r="J140"/>
  <c r="F140"/>
  <c r="E140"/>
  <c r="AQ139"/>
  <c r="AN139"/>
  <c r="AK139"/>
  <c r="AH139"/>
  <c r="AE139"/>
  <c r="AB139"/>
  <c r="Y139"/>
  <c r="V139"/>
  <c r="S139"/>
  <c r="P139"/>
  <c r="M139"/>
  <c r="J139"/>
  <c r="F139"/>
  <c r="E139"/>
  <c r="AP138"/>
  <c r="AO138"/>
  <c r="AM138"/>
  <c r="AL138"/>
  <c r="AJ138"/>
  <c r="AI138"/>
  <c r="AG138"/>
  <c r="AF138"/>
  <c r="AD138"/>
  <c r="AC138"/>
  <c r="AA138"/>
  <c r="Z138"/>
  <c r="X138"/>
  <c r="W138"/>
  <c r="U138"/>
  <c r="T138"/>
  <c r="R138"/>
  <c r="Q138"/>
  <c r="O138"/>
  <c r="N138"/>
  <c r="L138"/>
  <c r="K138"/>
  <c r="I138"/>
  <c r="H138"/>
  <c r="F138"/>
  <c r="AQ137"/>
  <c r="AN137"/>
  <c r="AK137"/>
  <c r="AH137"/>
  <c r="AE137"/>
  <c r="AB137"/>
  <c r="Y137"/>
  <c r="V137"/>
  <c r="S137"/>
  <c r="P137"/>
  <c r="M137"/>
  <c r="J137"/>
  <c r="F137"/>
  <c r="E137"/>
  <c r="AN136"/>
  <c r="AN428" s="1"/>
  <c r="AK136"/>
  <c r="AK428" s="1"/>
  <c r="AH136"/>
  <c r="AH428" s="1"/>
  <c r="AE136"/>
  <c r="AE428" s="1"/>
  <c r="AB136"/>
  <c r="AB428" s="1"/>
  <c r="Y136"/>
  <c r="Y428" s="1"/>
  <c r="V136"/>
  <c r="S136"/>
  <c r="P136"/>
  <c r="M136"/>
  <c r="J136"/>
  <c r="F136"/>
  <c r="E136"/>
  <c r="AQ135"/>
  <c r="AN135"/>
  <c r="AN427" s="1"/>
  <c r="AK135"/>
  <c r="AK427" s="1"/>
  <c r="AH135"/>
  <c r="AH427" s="1"/>
  <c r="AE135"/>
  <c r="AE427" s="1"/>
  <c r="AB135"/>
  <c r="AB427" s="1"/>
  <c r="Y135"/>
  <c r="Y427" s="1"/>
  <c r="V135"/>
  <c r="S135"/>
  <c r="S427" s="1"/>
  <c r="P135"/>
  <c r="M135"/>
  <c r="M427" s="1"/>
  <c r="J135"/>
  <c r="F135"/>
  <c r="E135"/>
  <c r="AQ134"/>
  <c r="AN134"/>
  <c r="AK134"/>
  <c r="AH134"/>
  <c r="AE134"/>
  <c r="AB134"/>
  <c r="Y134"/>
  <c r="V134"/>
  <c r="S134"/>
  <c r="P134"/>
  <c r="M134"/>
  <c r="J134"/>
  <c r="F134"/>
  <c r="E134"/>
  <c r="AP133"/>
  <c r="AO133"/>
  <c r="AM133"/>
  <c r="AM425" s="1"/>
  <c r="AL133"/>
  <c r="AJ133"/>
  <c r="AJ425" s="1"/>
  <c r="AI133"/>
  <c r="AG133"/>
  <c r="AF133"/>
  <c r="AD133"/>
  <c r="AD425" s="1"/>
  <c r="AC133"/>
  <c r="AA133"/>
  <c r="Z133"/>
  <c r="X133"/>
  <c r="W133"/>
  <c r="U133"/>
  <c r="T133"/>
  <c r="R133"/>
  <c r="R425" s="1"/>
  <c r="Q133"/>
  <c r="Q425" s="1"/>
  <c r="O133"/>
  <c r="N133"/>
  <c r="N425" s="1"/>
  <c r="L133"/>
  <c r="L425" s="1"/>
  <c r="K133"/>
  <c r="K425" s="1"/>
  <c r="I133"/>
  <c r="I425" s="1"/>
  <c r="H133"/>
  <c r="AQ132"/>
  <c r="AN132"/>
  <c r="AK132"/>
  <c r="AH132"/>
  <c r="AE132"/>
  <c r="AB132"/>
  <c r="Y132"/>
  <c r="V132"/>
  <c r="S132"/>
  <c r="P132"/>
  <c r="M132"/>
  <c r="J132"/>
  <c r="F132"/>
  <c r="E132"/>
  <c r="AN131"/>
  <c r="AN423" s="1"/>
  <c r="AK131"/>
  <c r="AK423" s="1"/>
  <c r="AH131"/>
  <c r="AH423" s="1"/>
  <c r="AE131"/>
  <c r="AE423" s="1"/>
  <c r="AB131"/>
  <c r="AB423" s="1"/>
  <c r="Y131"/>
  <c r="Y423" s="1"/>
  <c r="V131"/>
  <c r="V423" s="1"/>
  <c r="S131"/>
  <c r="S423" s="1"/>
  <c r="P131"/>
  <c r="P423" s="1"/>
  <c r="M131"/>
  <c r="J131"/>
  <c r="F131"/>
  <c r="E131"/>
  <c r="AQ130"/>
  <c r="AN130"/>
  <c r="AK130"/>
  <c r="AH130"/>
  <c r="V130"/>
  <c r="S130"/>
  <c r="P130"/>
  <c r="M130"/>
  <c r="J130"/>
  <c r="F130"/>
  <c r="E130"/>
  <c r="AQ129"/>
  <c r="AN129"/>
  <c r="AN421" s="1"/>
  <c r="AK129"/>
  <c r="AK421" s="1"/>
  <c r="AH129"/>
  <c r="AH421" s="1"/>
  <c r="AE129"/>
  <c r="AE421" s="1"/>
  <c r="AB129"/>
  <c r="AB421" s="1"/>
  <c r="Y129"/>
  <c r="V129"/>
  <c r="S129"/>
  <c r="P129"/>
  <c r="M129"/>
  <c r="J129"/>
  <c r="F129"/>
  <c r="E129"/>
  <c r="AP128"/>
  <c r="AO128"/>
  <c r="AM128"/>
  <c r="AL128"/>
  <c r="AJ128"/>
  <c r="AI128"/>
  <c r="AG128"/>
  <c r="AG420" s="1"/>
  <c r="AF128"/>
  <c r="AD128"/>
  <c r="AC128"/>
  <c r="AA128"/>
  <c r="Z128"/>
  <c r="X128"/>
  <c r="W128"/>
  <c r="U128"/>
  <c r="T128"/>
  <c r="R128"/>
  <c r="Q128"/>
  <c r="Q420" s="1"/>
  <c r="O128"/>
  <c r="O420" s="1"/>
  <c r="N128"/>
  <c r="L128"/>
  <c r="K128"/>
  <c r="I128"/>
  <c r="H128"/>
  <c r="AQ127"/>
  <c r="AN127"/>
  <c r="AK127"/>
  <c r="AH127"/>
  <c r="AE127"/>
  <c r="AB127"/>
  <c r="Y127"/>
  <c r="V127"/>
  <c r="S127"/>
  <c r="P127"/>
  <c r="M127"/>
  <c r="J127"/>
  <c r="F127"/>
  <c r="E127"/>
  <c r="AN126"/>
  <c r="AK126"/>
  <c r="AH126"/>
  <c r="AE126"/>
  <c r="AB126"/>
  <c r="Y126"/>
  <c r="V126"/>
  <c r="S126"/>
  <c r="P126"/>
  <c r="M126"/>
  <c r="J126"/>
  <c r="F126"/>
  <c r="E126"/>
  <c r="AQ125"/>
  <c r="AN125"/>
  <c r="AK125"/>
  <c r="AH125"/>
  <c r="V125"/>
  <c r="S125"/>
  <c r="P125"/>
  <c r="M125"/>
  <c r="J125"/>
  <c r="F125"/>
  <c r="E125"/>
  <c r="AQ124"/>
  <c r="AN124"/>
  <c r="AK124"/>
  <c r="AH124"/>
  <c r="AE124"/>
  <c r="AB124"/>
  <c r="Y124"/>
  <c r="V124"/>
  <c r="S124"/>
  <c r="P124"/>
  <c r="M124"/>
  <c r="J124"/>
  <c r="F124"/>
  <c r="E124"/>
  <c r="AP123"/>
  <c r="AO123"/>
  <c r="AM123"/>
  <c r="AL123"/>
  <c r="AJ123"/>
  <c r="AI123"/>
  <c r="AG123"/>
  <c r="AF123"/>
  <c r="AD123"/>
  <c r="AC123"/>
  <c r="AA123"/>
  <c r="Z123"/>
  <c r="X123"/>
  <c r="W123"/>
  <c r="U123"/>
  <c r="T123"/>
  <c r="R123"/>
  <c r="Q123"/>
  <c r="O123"/>
  <c r="N123"/>
  <c r="L123"/>
  <c r="K123"/>
  <c r="I123"/>
  <c r="H123"/>
  <c r="AP122"/>
  <c r="AP117" s="1"/>
  <c r="AO122"/>
  <c r="AO414" s="1"/>
  <c r="AM122"/>
  <c r="AL122"/>
  <c r="AL414" s="1"/>
  <c r="AJ122"/>
  <c r="AJ117" s="1"/>
  <c r="AI122"/>
  <c r="AG122"/>
  <c r="AG117" s="1"/>
  <c r="AF122"/>
  <c r="AD122"/>
  <c r="AC122"/>
  <c r="AC117" s="1"/>
  <c r="AA122"/>
  <c r="Z122"/>
  <c r="Z117" s="1"/>
  <c r="X122"/>
  <c r="W122"/>
  <c r="U122"/>
  <c r="T122"/>
  <c r="T117" s="1"/>
  <c r="R122"/>
  <c r="Q122"/>
  <c r="Q414" s="1"/>
  <c r="O122"/>
  <c r="N122"/>
  <c r="L122"/>
  <c r="K122"/>
  <c r="I122"/>
  <c r="H122"/>
  <c r="H117" s="1"/>
  <c r="AP121"/>
  <c r="AP116" s="1"/>
  <c r="AP259" s="1"/>
  <c r="AP14" s="1"/>
  <c r="AO121"/>
  <c r="AO413" s="1"/>
  <c r="AM121"/>
  <c r="AM413" s="1"/>
  <c r="AL121"/>
  <c r="AJ121"/>
  <c r="AI121"/>
  <c r="AG121"/>
  <c r="AG413" s="1"/>
  <c r="AF121"/>
  <c r="AF413" s="1"/>
  <c r="AD121"/>
  <c r="AD116" s="1"/>
  <c r="AD259" s="1"/>
  <c r="AC121"/>
  <c r="AC413" s="1"/>
  <c r="AA121"/>
  <c r="Z121"/>
  <c r="X121"/>
  <c r="X413" s="1"/>
  <c r="W121"/>
  <c r="W413" s="1"/>
  <c r="U121"/>
  <c r="U116" s="1"/>
  <c r="U259" s="1"/>
  <c r="T121"/>
  <c r="T413" s="1"/>
  <c r="R121"/>
  <c r="Q121"/>
  <c r="Q413" s="1"/>
  <c r="O121"/>
  <c r="O413" s="1"/>
  <c r="N121"/>
  <c r="N413" s="1"/>
  <c r="L121"/>
  <c r="L116" s="1"/>
  <c r="K121"/>
  <c r="K413" s="1"/>
  <c r="I121"/>
  <c r="I413" s="1"/>
  <c r="H121"/>
  <c r="H413" s="1"/>
  <c r="AP120"/>
  <c r="AP115" s="1"/>
  <c r="AO120"/>
  <c r="AO412" s="1"/>
  <c r="AM120"/>
  <c r="AM412" s="1"/>
  <c r="AL120"/>
  <c r="AL412" s="1"/>
  <c r="AJ120"/>
  <c r="AJ412" s="1"/>
  <c r="AI120"/>
  <c r="AI115" s="1"/>
  <c r="AG120"/>
  <c r="AG412" s="1"/>
  <c r="AF120"/>
  <c r="AD120"/>
  <c r="AD412" s="1"/>
  <c r="AA120"/>
  <c r="AA115" s="1"/>
  <c r="Z120"/>
  <c r="Z412" s="1"/>
  <c r="X120"/>
  <c r="W120"/>
  <c r="W115" s="1"/>
  <c r="U120"/>
  <c r="U115" s="1"/>
  <c r="T120"/>
  <c r="T412" s="1"/>
  <c r="R120"/>
  <c r="Q120"/>
  <c r="Q412" s="1"/>
  <c r="O120"/>
  <c r="N120"/>
  <c r="N412" s="1"/>
  <c r="L120"/>
  <c r="L412" s="1"/>
  <c r="K120"/>
  <c r="K412" s="1"/>
  <c r="I120"/>
  <c r="I115" s="1"/>
  <c r="H120"/>
  <c r="H115" s="1"/>
  <c r="AP119"/>
  <c r="AP411" s="1"/>
  <c r="AO119"/>
  <c r="AO411" s="1"/>
  <c r="AM119"/>
  <c r="AL119"/>
  <c r="AJ119"/>
  <c r="AI119"/>
  <c r="AI411" s="1"/>
  <c r="AG119"/>
  <c r="AG411" s="1"/>
  <c r="AF119"/>
  <c r="AF411" s="1"/>
  <c r="AD119"/>
  <c r="AC119"/>
  <c r="AC411" s="1"/>
  <c r="AA119"/>
  <c r="AA411" s="1"/>
  <c r="Z119"/>
  <c r="Z411" s="1"/>
  <c r="X119"/>
  <c r="X411" s="1"/>
  <c r="W119"/>
  <c r="W114" s="1"/>
  <c r="U119"/>
  <c r="U411" s="1"/>
  <c r="T119"/>
  <c r="R119"/>
  <c r="R411" s="1"/>
  <c r="Q119"/>
  <c r="Q411" s="1"/>
  <c r="O119"/>
  <c r="N119"/>
  <c r="L119"/>
  <c r="K119"/>
  <c r="I119"/>
  <c r="I411" s="1"/>
  <c r="H119"/>
  <c r="H114" s="1"/>
  <c r="AM116"/>
  <c r="AM259" s="1"/>
  <c r="AM14" s="1"/>
  <c r="AQ112"/>
  <c r="AN112"/>
  <c r="AK112"/>
  <c r="AH112"/>
  <c r="AE112"/>
  <c r="AB112"/>
  <c r="Y112"/>
  <c r="V112"/>
  <c r="S112"/>
  <c r="P112"/>
  <c r="M112"/>
  <c r="J112"/>
  <c r="F112"/>
  <c r="E112"/>
  <c r="AQ111"/>
  <c r="AN111"/>
  <c r="AK111"/>
  <c r="AH111"/>
  <c r="AE111"/>
  <c r="AB111"/>
  <c r="Y111"/>
  <c r="V111"/>
  <c r="S111"/>
  <c r="P111"/>
  <c r="M111"/>
  <c r="J111"/>
  <c r="F111"/>
  <c r="E111"/>
  <c r="AQ110"/>
  <c r="AN110"/>
  <c r="AK110"/>
  <c r="AH110"/>
  <c r="AE110"/>
  <c r="AB110"/>
  <c r="Y110"/>
  <c r="V110"/>
  <c r="S110"/>
  <c r="P110"/>
  <c r="M110"/>
  <c r="J110"/>
  <c r="F110"/>
  <c r="E110"/>
  <c r="AP109"/>
  <c r="AO109"/>
  <c r="AM109"/>
  <c r="AL109"/>
  <c r="AJ109"/>
  <c r="AI109"/>
  <c r="AG109"/>
  <c r="AF109"/>
  <c r="AD109"/>
  <c r="AC109"/>
  <c r="AA109"/>
  <c r="Z109"/>
  <c r="X109"/>
  <c r="W109"/>
  <c r="U109"/>
  <c r="T109"/>
  <c r="R109"/>
  <c r="Q109"/>
  <c r="O109"/>
  <c r="N109"/>
  <c r="L109"/>
  <c r="K109"/>
  <c r="M109" s="1"/>
  <c r="I109"/>
  <c r="J109" s="1"/>
  <c r="H109"/>
  <c r="AQ108"/>
  <c r="AN108"/>
  <c r="AK108"/>
  <c r="AH108"/>
  <c r="AE108"/>
  <c r="AB108"/>
  <c r="Y108"/>
  <c r="V108"/>
  <c r="S108"/>
  <c r="P108"/>
  <c r="M108"/>
  <c r="J108"/>
  <c r="F108"/>
  <c r="F105" s="1"/>
  <c r="E108"/>
  <c r="AQ107"/>
  <c r="AN107"/>
  <c r="AK107"/>
  <c r="AH107"/>
  <c r="AE107"/>
  <c r="AB107"/>
  <c r="Y107"/>
  <c r="V107"/>
  <c r="S107"/>
  <c r="P107"/>
  <c r="M107"/>
  <c r="J107"/>
  <c r="F107"/>
  <c r="E107"/>
  <c r="AQ106"/>
  <c r="AN106"/>
  <c r="AK106"/>
  <c r="AH106"/>
  <c r="AE106"/>
  <c r="AB106"/>
  <c r="Y106"/>
  <c r="V106"/>
  <c r="S106"/>
  <c r="P106"/>
  <c r="M106"/>
  <c r="J106"/>
  <c r="F106"/>
  <c r="E106"/>
  <c r="AP105"/>
  <c r="AO105"/>
  <c r="AQ105" s="1"/>
  <c r="AM105"/>
  <c r="AL105"/>
  <c r="AJ105"/>
  <c r="AI105"/>
  <c r="AG105"/>
  <c r="AF105"/>
  <c r="AD105"/>
  <c r="AC105"/>
  <c r="AA105"/>
  <c r="Z105"/>
  <c r="X105"/>
  <c r="W105"/>
  <c r="U105"/>
  <c r="T105"/>
  <c r="R105"/>
  <c r="Q105"/>
  <c r="S105" s="1"/>
  <c r="O105"/>
  <c r="N105"/>
  <c r="L105"/>
  <c r="K105"/>
  <c r="I105"/>
  <c r="H105"/>
  <c r="AQ104"/>
  <c r="AN104"/>
  <c r="AK104"/>
  <c r="AH104"/>
  <c r="AE104"/>
  <c r="AB104"/>
  <c r="Y104"/>
  <c r="V104"/>
  <c r="S104"/>
  <c r="P104"/>
  <c r="M104"/>
  <c r="J104"/>
  <c r="F104"/>
  <c r="E104"/>
  <c r="AO103"/>
  <c r="AQ103" s="1"/>
  <c r="AN103"/>
  <c r="AL103"/>
  <c r="AI103"/>
  <c r="AI101" s="1"/>
  <c r="AF103"/>
  <c r="AH103" s="1"/>
  <c r="AC103"/>
  <c r="AE103" s="1"/>
  <c r="Z103"/>
  <c r="AB103" s="1"/>
  <c r="W103"/>
  <c r="Y103" s="1"/>
  <c r="T103"/>
  <c r="T101" s="1"/>
  <c r="Q103"/>
  <c r="S103" s="1"/>
  <c r="O103"/>
  <c r="P103" s="1"/>
  <c r="K103"/>
  <c r="I103"/>
  <c r="AQ102"/>
  <c r="AN102"/>
  <c r="AK102"/>
  <c r="AH102"/>
  <c r="AE102"/>
  <c r="AB102"/>
  <c r="Y102"/>
  <c r="V102"/>
  <c r="S102"/>
  <c r="P102"/>
  <c r="M102"/>
  <c r="J102"/>
  <c r="F102"/>
  <c r="E102"/>
  <c r="AP101"/>
  <c r="AP421" s="1"/>
  <c r="AO101"/>
  <c r="AQ101" s="1"/>
  <c r="AM101"/>
  <c r="AL101"/>
  <c r="AJ101"/>
  <c r="AG101"/>
  <c r="AF101"/>
  <c r="AD101"/>
  <c r="AA101"/>
  <c r="Z101"/>
  <c r="X101"/>
  <c r="U101"/>
  <c r="R101"/>
  <c r="Q101"/>
  <c r="S101" s="1"/>
  <c r="O101"/>
  <c r="N101"/>
  <c r="L101"/>
  <c r="I101"/>
  <c r="H101"/>
  <c r="AQ100"/>
  <c r="Y100"/>
  <c r="V100"/>
  <c r="S100"/>
  <c r="P100"/>
  <c r="M100"/>
  <c r="J100"/>
  <c r="F100"/>
  <c r="E100"/>
  <c r="AO99"/>
  <c r="AL99"/>
  <c r="AI99"/>
  <c r="AI97" s="1"/>
  <c r="AF99"/>
  <c r="AF86" s="1"/>
  <c r="AC99"/>
  <c r="AE99" s="1"/>
  <c r="W99"/>
  <c r="Y99" s="1"/>
  <c r="V99"/>
  <c r="S99"/>
  <c r="Q99"/>
  <c r="Q97" s="1"/>
  <c r="O99"/>
  <c r="O97" s="1"/>
  <c r="L99"/>
  <c r="J99"/>
  <c r="AQ98"/>
  <c r="Y98"/>
  <c r="V98"/>
  <c r="S98"/>
  <c r="P98"/>
  <c r="M98"/>
  <c r="J98"/>
  <c r="F98"/>
  <c r="E98"/>
  <c r="AP97"/>
  <c r="AM97"/>
  <c r="AJ97"/>
  <c r="AG97"/>
  <c r="AF97"/>
  <c r="AD97"/>
  <c r="AA97"/>
  <c r="Z97"/>
  <c r="X97"/>
  <c r="W97"/>
  <c r="U97"/>
  <c r="T97"/>
  <c r="R97"/>
  <c r="N97"/>
  <c r="K97"/>
  <c r="I97"/>
  <c r="H97"/>
  <c r="AO96"/>
  <c r="P96"/>
  <c r="K96"/>
  <c r="M96" s="1"/>
  <c r="J96"/>
  <c r="F96"/>
  <c r="AQ95"/>
  <c r="AN95"/>
  <c r="AK95"/>
  <c r="AH95"/>
  <c r="AE95"/>
  <c r="AB95"/>
  <c r="Y95"/>
  <c r="P95"/>
  <c r="M95"/>
  <c r="J95"/>
  <c r="F95"/>
  <c r="E95"/>
  <c r="AO94"/>
  <c r="AN94"/>
  <c r="AK94"/>
  <c r="AH94"/>
  <c r="AE94"/>
  <c r="AB94"/>
  <c r="Z94"/>
  <c r="Z86" s="1"/>
  <c r="Z46" s="1"/>
  <c r="Y94"/>
  <c r="V94"/>
  <c r="S94"/>
  <c r="M94"/>
  <c r="I94"/>
  <c r="AQ93"/>
  <c r="E93"/>
  <c r="T93"/>
  <c r="T92" s="1"/>
  <c r="T84" s="1"/>
  <c r="O93"/>
  <c r="P93" s="1"/>
  <c r="M93"/>
  <c r="I93"/>
  <c r="J93" s="1"/>
  <c r="AP92"/>
  <c r="AO92"/>
  <c r="AM92"/>
  <c r="AL92"/>
  <c r="AJ92"/>
  <c r="AI92"/>
  <c r="AG92"/>
  <c r="AF92"/>
  <c r="AD92"/>
  <c r="AC92"/>
  <c r="AA92"/>
  <c r="Z92"/>
  <c r="X92"/>
  <c r="U92"/>
  <c r="R92"/>
  <c r="Q92"/>
  <c r="N92"/>
  <c r="L92"/>
  <c r="H92"/>
  <c r="AQ91"/>
  <c r="AO91"/>
  <c r="AN91"/>
  <c r="AK91"/>
  <c r="AH91"/>
  <c r="AE91"/>
  <c r="AB91"/>
  <c r="Y91"/>
  <c r="V91"/>
  <c r="S91"/>
  <c r="K91"/>
  <c r="N91" s="1"/>
  <c r="N88" s="1"/>
  <c r="J91"/>
  <c r="F91"/>
  <c r="F87" s="1"/>
  <c r="AQ90"/>
  <c r="AN90"/>
  <c r="AK90"/>
  <c r="AH90"/>
  <c r="AE90"/>
  <c r="AB90"/>
  <c r="Y90"/>
  <c r="V90"/>
  <c r="S90"/>
  <c r="O90"/>
  <c r="P90" s="1"/>
  <c r="M90"/>
  <c r="I90"/>
  <c r="J90" s="1"/>
  <c r="E90"/>
  <c r="AO89"/>
  <c r="AL89"/>
  <c r="AN89" s="1"/>
  <c r="AK89"/>
  <c r="AH89"/>
  <c r="AC89"/>
  <c r="AB89"/>
  <c r="Y89"/>
  <c r="V89"/>
  <c r="S89"/>
  <c r="O89"/>
  <c r="P89" s="1"/>
  <c r="L89"/>
  <c r="I89"/>
  <c r="AP88"/>
  <c r="AM88"/>
  <c r="AJ88"/>
  <c r="AI88"/>
  <c r="AG88"/>
  <c r="AF88"/>
  <c r="AD88"/>
  <c r="AA88"/>
  <c r="Z88"/>
  <c r="X88"/>
  <c r="W88"/>
  <c r="U88"/>
  <c r="T88"/>
  <c r="R88"/>
  <c r="Q88"/>
  <c r="H88"/>
  <c r="AP87"/>
  <c r="AP47" s="1"/>
  <c r="AM87"/>
  <c r="AL87"/>
  <c r="AL47" s="1"/>
  <c r="AJ87"/>
  <c r="AI87"/>
  <c r="AI47" s="1"/>
  <c r="AG87"/>
  <c r="AG47" s="1"/>
  <c r="AF87"/>
  <c r="AD87"/>
  <c r="AC87"/>
  <c r="AC47" s="1"/>
  <c r="AA87"/>
  <c r="Z87"/>
  <c r="Z47" s="1"/>
  <c r="X87"/>
  <c r="X47" s="1"/>
  <c r="W87"/>
  <c r="W47" s="1"/>
  <c r="U87"/>
  <c r="U47" s="1"/>
  <c r="T87"/>
  <c r="T47" s="1"/>
  <c r="R87"/>
  <c r="Q87"/>
  <c r="Q47" s="1"/>
  <c r="O87"/>
  <c r="L87"/>
  <c r="L47" s="1"/>
  <c r="I87"/>
  <c r="I47" s="1"/>
  <c r="H87"/>
  <c r="J87" s="1"/>
  <c r="AP86"/>
  <c r="AM86"/>
  <c r="AJ86"/>
  <c r="AG86"/>
  <c r="AG46" s="1"/>
  <c r="AD86"/>
  <c r="AD46" s="1"/>
  <c r="AC86"/>
  <c r="AA86"/>
  <c r="AA46" s="1"/>
  <c r="X86"/>
  <c r="X46" s="1"/>
  <c r="U86"/>
  <c r="U46" s="1"/>
  <c r="T86"/>
  <c r="T46" s="1"/>
  <c r="R86"/>
  <c r="Q86"/>
  <c r="N86"/>
  <c r="N46" s="1"/>
  <c r="K86"/>
  <c r="H86"/>
  <c r="H46" s="1"/>
  <c r="AP85"/>
  <c r="AP45" s="1"/>
  <c r="AM85"/>
  <c r="AM45" s="1"/>
  <c r="AJ85"/>
  <c r="AI85"/>
  <c r="AI45" s="1"/>
  <c r="AG85"/>
  <c r="AF85"/>
  <c r="AF45" s="1"/>
  <c r="AD85"/>
  <c r="AD45" s="1"/>
  <c r="AA85"/>
  <c r="Z85"/>
  <c r="Z45" s="1"/>
  <c r="X85"/>
  <c r="X45" s="1"/>
  <c r="U85"/>
  <c r="U45" s="1"/>
  <c r="T85"/>
  <c r="T45" s="1"/>
  <c r="R85"/>
  <c r="Q85"/>
  <c r="Q45" s="1"/>
  <c r="N85"/>
  <c r="N45" s="1"/>
  <c r="L85"/>
  <c r="K85"/>
  <c r="H85"/>
  <c r="H45" s="1"/>
  <c r="AQ83"/>
  <c r="AN83"/>
  <c r="AK83"/>
  <c r="AH83"/>
  <c r="AE83"/>
  <c r="AB83"/>
  <c r="Y83"/>
  <c r="V83"/>
  <c r="S83"/>
  <c r="P83"/>
  <c r="M83"/>
  <c r="J83"/>
  <c r="F83"/>
  <c r="E83"/>
  <c r="AQ82"/>
  <c r="AN82"/>
  <c r="AK82"/>
  <c r="AH82"/>
  <c r="AE82"/>
  <c r="AB82"/>
  <c r="Y82"/>
  <c r="V82"/>
  <c r="S82"/>
  <c r="P82"/>
  <c r="M82"/>
  <c r="J82"/>
  <c r="F82"/>
  <c r="E82"/>
  <c r="AO81"/>
  <c r="AO80" s="1"/>
  <c r="AN81"/>
  <c r="AK81"/>
  <c r="AH81"/>
  <c r="AE81"/>
  <c r="AB81"/>
  <c r="Y81"/>
  <c r="V81"/>
  <c r="S81"/>
  <c r="P81"/>
  <c r="M81"/>
  <c r="J81"/>
  <c r="F81"/>
  <c r="AP80"/>
  <c r="AM80"/>
  <c r="AL80"/>
  <c r="AJ80"/>
  <c r="AI80"/>
  <c r="AG80"/>
  <c r="AF80"/>
  <c r="AH80" s="1"/>
  <c r="AD80"/>
  <c r="AC80"/>
  <c r="AA80"/>
  <c r="Z80"/>
  <c r="X80"/>
  <c r="W80"/>
  <c r="U80"/>
  <c r="T80"/>
  <c r="R80"/>
  <c r="Q80"/>
  <c r="O80"/>
  <c r="N80"/>
  <c r="L80"/>
  <c r="K80"/>
  <c r="I80"/>
  <c r="H80"/>
  <c r="AQ79"/>
  <c r="AN79"/>
  <c r="AK79"/>
  <c r="AH79"/>
  <c r="AE79"/>
  <c r="AB79"/>
  <c r="Y79"/>
  <c r="V79"/>
  <c r="S79"/>
  <c r="P79"/>
  <c r="M79"/>
  <c r="J79"/>
  <c r="F79"/>
  <c r="E79"/>
  <c r="AQ78"/>
  <c r="AN78"/>
  <c r="AK78"/>
  <c r="AH78"/>
  <c r="AE78"/>
  <c r="AB78"/>
  <c r="Y78"/>
  <c r="V78"/>
  <c r="S78"/>
  <c r="P78"/>
  <c r="M78"/>
  <c r="J78"/>
  <c r="F78"/>
  <c r="E78"/>
  <c r="AQ77"/>
  <c r="AN77"/>
  <c r="AK77"/>
  <c r="AH77"/>
  <c r="AE77"/>
  <c r="AB77"/>
  <c r="Y77"/>
  <c r="V77"/>
  <c r="S77"/>
  <c r="P77"/>
  <c r="M77"/>
  <c r="J77"/>
  <c r="F77"/>
  <c r="E77"/>
  <c r="AP76"/>
  <c r="AQ76" s="1"/>
  <c r="AO76"/>
  <c r="AM76"/>
  <c r="AL76"/>
  <c r="AJ76"/>
  <c r="AI76"/>
  <c r="AG76"/>
  <c r="AF76"/>
  <c r="AD76"/>
  <c r="AC76"/>
  <c r="AA76"/>
  <c r="Z76"/>
  <c r="X76"/>
  <c r="W76"/>
  <c r="U76"/>
  <c r="T76"/>
  <c r="R76"/>
  <c r="Q76"/>
  <c r="O76"/>
  <c r="N76"/>
  <c r="L76"/>
  <c r="K76"/>
  <c r="I76"/>
  <c r="H76"/>
  <c r="AQ75"/>
  <c r="AN75"/>
  <c r="AK75"/>
  <c r="AH75"/>
  <c r="AE75"/>
  <c r="AB75"/>
  <c r="Y75"/>
  <c r="V75"/>
  <c r="S75"/>
  <c r="P75"/>
  <c r="M75"/>
  <c r="J75"/>
  <c r="F75"/>
  <c r="E75"/>
  <c r="AQ74"/>
  <c r="AN74"/>
  <c r="AK74"/>
  <c r="AH74"/>
  <c r="AE74"/>
  <c r="AB74"/>
  <c r="Y74"/>
  <c r="V74"/>
  <c r="S74"/>
  <c r="P74"/>
  <c r="M74"/>
  <c r="J74"/>
  <c r="F74"/>
  <c r="E74"/>
  <c r="AQ73"/>
  <c r="AN73"/>
  <c r="AK73"/>
  <c r="AH73"/>
  <c r="AE73"/>
  <c r="AB73"/>
  <c r="Y73"/>
  <c r="V73"/>
  <c r="S73"/>
  <c r="P73"/>
  <c r="M73"/>
  <c r="J73"/>
  <c r="F73"/>
  <c r="E73"/>
  <c r="AP72"/>
  <c r="AO72"/>
  <c r="AM72"/>
  <c r="AL72"/>
  <c r="AJ72"/>
  <c r="AI72"/>
  <c r="AG72"/>
  <c r="AF72"/>
  <c r="AD72"/>
  <c r="AC72"/>
  <c r="AA72"/>
  <c r="Z72"/>
  <c r="X72"/>
  <c r="W72"/>
  <c r="U72"/>
  <c r="T72"/>
  <c r="R72"/>
  <c r="Q72"/>
  <c r="O72"/>
  <c r="N72"/>
  <c r="L72"/>
  <c r="K72"/>
  <c r="I72"/>
  <c r="H72"/>
  <c r="AQ71"/>
  <c r="AN71"/>
  <c r="AK71"/>
  <c r="AH71"/>
  <c r="AE71"/>
  <c r="AB71"/>
  <c r="Y71"/>
  <c r="V71"/>
  <c r="S71"/>
  <c r="P71"/>
  <c r="M71"/>
  <c r="J71"/>
  <c r="F71"/>
  <c r="E71"/>
  <c r="AQ70"/>
  <c r="AN70"/>
  <c r="AK70"/>
  <c r="AH70"/>
  <c r="AE70"/>
  <c r="AB70"/>
  <c r="Y70"/>
  <c r="V70"/>
  <c r="S70"/>
  <c r="P70"/>
  <c r="M70"/>
  <c r="J70"/>
  <c r="F70"/>
  <c r="E70"/>
  <c r="AQ69"/>
  <c r="AN69"/>
  <c r="AK69"/>
  <c r="AH69"/>
  <c r="AE69"/>
  <c r="AB69"/>
  <c r="Y69"/>
  <c r="V69"/>
  <c r="S69"/>
  <c r="P69"/>
  <c r="M69"/>
  <c r="J69"/>
  <c r="F69"/>
  <c r="E69"/>
  <c r="AP68"/>
  <c r="AO68"/>
  <c r="AM68"/>
  <c r="AL68"/>
  <c r="AJ68"/>
  <c r="AI68"/>
  <c r="AG68"/>
  <c r="AF68"/>
  <c r="AD68"/>
  <c r="AC68"/>
  <c r="AA68"/>
  <c r="Z68"/>
  <c r="X68"/>
  <c r="W68"/>
  <c r="U68"/>
  <c r="T68"/>
  <c r="R68"/>
  <c r="Q68"/>
  <c r="O68"/>
  <c r="N68"/>
  <c r="L68"/>
  <c r="K68"/>
  <c r="I68"/>
  <c r="H68"/>
  <c r="AQ67"/>
  <c r="AN67"/>
  <c r="AK67"/>
  <c r="AH67"/>
  <c r="AE67"/>
  <c r="AB67"/>
  <c r="Y67"/>
  <c r="V67"/>
  <c r="S67"/>
  <c r="P67"/>
  <c r="M67"/>
  <c r="J67"/>
  <c r="F67"/>
  <c r="E67"/>
  <c r="G67" s="1"/>
  <c r="AQ66"/>
  <c r="AN66"/>
  <c r="AK66"/>
  <c r="AH66"/>
  <c r="AE66"/>
  <c r="AB66"/>
  <c r="Y66"/>
  <c r="V66"/>
  <c r="S66"/>
  <c r="P66"/>
  <c r="M66"/>
  <c r="J66"/>
  <c r="F66"/>
  <c r="E66"/>
  <c r="AQ65"/>
  <c r="AN65"/>
  <c r="AK65"/>
  <c r="AH65"/>
  <c r="AE65"/>
  <c r="AB65"/>
  <c r="Y65"/>
  <c r="V65"/>
  <c r="S65"/>
  <c r="P65"/>
  <c r="M65"/>
  <c r="J65"/>
  <c r="F65"/>
  <c r="E65"/>
  <c r="AP64"/>
  <c r="AO64"/>
  <c r="AM64"/>
  <c r="AL64"/>
  <c r="AJ64"/>
  <c r="AI64"/>
  <c r="AG64"/>
  <c r="AF64"/>
  <c r="AD64"/>
  <c r="AC64"/>
  <c r="AA64"/>
  <c r="Z64"/>
  <c r="X64"/>
  <c r="W64"/>
  <c r="U64"/>
  <c r="T64"/>
  <c r="R64"/>
  <c r="Q64"/>
  <c r="O64"/>
  <c r="N64"/>
  <c r="L64"/>
  <c r="K64"/>
  <c r="I64"/>
  <c r="H64"/>
  <c r="AQ63"/>
  <c r="AN63"/>
  <c r="AK63"/>
  <c r="AH63"/>
  <c r="AE63"/>
  <c r="AB63"/>
  <c r="Y63"/>
  <c r="V63"/>
  <c r="S63"/>
  <c r="P63"/>
  <c r="M63"/>
  <c r="J63"/>
  <c r="F63"/>
  <c r="E63"/>
  <c r="AQ62"/>
  <c r="AN62"/>
  <c r="AK62"/>
  <c r="AH62"/>
  <c r="AE62"/>
  <c r="AB62"/>
  <c r="Y62"/>
  <c r="V62"/>
  <c r="S62"/>
  <c r="P62"/>
  <c r="M62"/>
  <c r="J62"/>
  <c r="F62"/>
  <c r="E62"/>
  <c r="AQ61"/>
  <c r="AN61"/>
  <c r="AK61"/>
  <c r="AH61"/>
  <c r="AE61"/>
  <c r="AB61"/>
  <c r="Y61"/>
  <c r="V61"/>
  <c r="S61"/>
  <c r="P61"/>
  <c r="M61"/>
  <c r="J61"/>
  <c r="F61"/>
  <c r="E61"/>
  <c r="AP60"/>
  <c r="AO60"/>
  <c r="AM60"/>
  <c r="AL60"/>
  <c r="AN60" s="1"/>
  <c r="AJ60"/>
  <c r="AI60"/>
  <c r="AG60"/>
  <c r="AF60"/>
  <c r="AD60"/>
  <c r="AC60"/>
  <c r="AA60"/>
  <c r="Z60"/>
  <c r="X60"/>
  <c r="W60"/>
  <c r="U60"/>
  <c r="T60"/>
  <c r="R60"/>
  <c r="Q60"/>
  <c r="O60"/>
  <c r="N60"/>
  <c r="L60"/>
  <c r="K60"/>
  <c r="I60"/>
  <c r="H60"/>
  <c r="AQ59"/>
  <c r="AN59"/>
  <c r="AK59"/>
  <c r="AH59"/>
  <c r="AE59"/>
  <c r="AB59"/>
  <c r="Y59"/>
  <c r="V59"/>
  <c r="S59"/>
  <c r="P59"/>
  <c r="M59"/>
  <c r="J59"/>
  <c r="F59"/>
  <c r="G59" s="1"/>
  <c r="E59"/>
  <c r="AQ58"/>
  <c r="AN58"/>
  <c r="AK58"/>
  <c r="AH58"/>
  <c r="AE58"/>
  <c r="AB58"/>
  <c r="Y58"/>
  <c r="V58"/>
  <c r="S58"/>
  <c r="P58"/>
  <c r="M58"/>
  <c r="J58"/>
  <c r="F58"/>
  <c r="E58"/>
  <c r="AQ57"/>
  <c r="AN57"/>
  <c r="AK57"/>
  <c r="AH57"/>
  <c r="AE57"/>
  <c r="AB57"/>
  <c r="Y57"/>
  <c r="V57"/>
  <c r="S57"/>
  <c r="P57"/>
  <c r="M57"/>
  <c r="J57"/>
  <c r="F57"/>
  <c r="E57"/>
  <c r="AP56"/>
  <c r="AO56"/>
  <c r="AM56"/>
  <c r="AL56"/>
  <c r="AJ56"/>
  <c r="AI56"/>
  <c r="AG56"/>
  <c r="AF56"/>
  <c r="AD56"/>
  <c r="AC56"/>
  <c r="AA56"/>
  <c r="AB56" s="1"/>
  <c r="Z56"/>
  <c r="X56"/>
  <c r="W56"/>
  <c r="U56"/>
  <c r="T56"/>
  <c r="R56"/>
  <c r="Q56"/>
  <c r="O56"/>
  <c r="N56"/>
  <c r="L56"/>
  <c r="K56"/>
  <c r="I56"/>
  <c r="H56"/>
  <c r="AQ55"/>
  <c r="AN55"/>
  <c r="AK55"/>
  <c r="AH55"/>
  <c r="AE55"/>
  <c r="AB55"/>
  <c r="Y55"/>
  <c r="V55"/>
  <c r="S55"/>
  <c r="P55"/>
  <c r="M55"/>
  <c r="J55"/>
  <c r="F55"/>
  <c r="E55"/>
  <c r="AO54"/>
  <c r="AQ54" s="1"/>
  <c r="AN54"/>
  <c r="AK54"/>
  <c r="AH54"/>
  <c r="AE54"/>
  <c r="AB54"/>
  <c r="Y54"/>
  <c r="V54"/>
  <c r="S54"/>
  <c r="P54"/>
  <c r="M54"/>
  <c r="J54"/>
  <c r="F54"/>
  <c r="AQ53"/>
  <c r="AN53"/>
  <c r="AK53"/>
  <c r="AH53"/>
  <c r="AE53"/>
  <c r="AB53"/>
  <c r="Y53"/>
  <c r="V53"/>
  <c r="S53"/>
  <c r="P53"/>
  <c r="M53"/>
  <c r="J53"/>
  <c r="F53"/>
  <c r="E53"/>
  <c r="AP52"/>
  <c r="AM52"/>
  <c r="AL52"/>
  <c r="AJ52"/>
  <c r="AI52"/>
  <c r="AG52"/>
  <c r="AF52"/>
  <c r="AD52"/>
  <c r="AC52"/>
  <c r="AA52"/>
  <c r="Z52"/>
  <c r="X52"/>
  <c r="W52"/>
  <c r="U52"/>
  <c r="T52"/>
  <c r="R52"/>
  <c r="Q52"/>
  <c r="O52"/>
  <c r="N52"/>
  <c r="L52"/>
  <c r="K52"/>
  <c r="I52"/>
  <c r="H52"/>
  <c r="AQ51"/>
  <c r="AN51"/>
  <c r="AK51"/>
  <c r="AH51"/>
  <c r="AE51"/>
  <c r="AB51"/>
  <c r="Y51"/>
  <c r="V51"/>
  <c r="S51"/>
  <c r="P51"/>
  <c r="M51"/>
  <c r="J51"/>
  <c r="F51"/>
  <c r="E51"/>
  <c r="AQ50"/>
  <c r="AN50"/>
  <c r="AK50"/>
  <c r="AH50"/>
  <c r="AE50"/>
  <c r="AB50"/>
  <c r="Y50"/>
  <c r="V50"/>
  <c r="S50"/>
  <c r="P50"/>
  <c r="M50"/>
  <c r="J50"/>
  <c r="F50"/>
  <c r="E50"/>
  <c r="AQ49"/>
  <c r="AN49"/>
  <c r="AK49"/>
  <c r="AH49"/>
  <c r="AE49"/>
  <c r="AB49"/>
  <c r="Y49"/>
  <c r="V49"/>
  <c r="S49"/>
  <c r="P49"/>
  <c r="M49"/>
  <c r="J49"/>
  <c r="F49"/>
  <c r="E49"/>
  <c r="AP48"/>
  <c r="AO48"/>
  <c r="AM48"/>
  <c r="AN48" s="1"/>
  <c r="AL48"/>
  <c r="AJ48"/>
  <c r="AI48"/>
  <c r="AK48" s="1"/>
  <c r="AG48"/>
  <c r="AF48"/>
  <c r="AD48"/>
  <c r="AC48"/>
  <c r="AA48"/>
  <c r="Z48"/>
  <c r="X48"/>
  <c r="W48"/>
  <c r="U48"/>
  <c r="T48"/>
  <c r="R48"/>
  <c r="Q48"/>
  <c r="O48"/>
  <c r="N48"/>
  <c r="L48"/>
  <c r="M48" s="1"/>
  <c r="K48"/>
  <c r="I48"/>
  <c r="H48"/>
  <c r="O47"/>
  <c r="AM46"/>
  <c r="AJ46"/>
  <c r="R45"/>
  <c r="K45"/>
  <c r="AQ11"/>
  <c r="AN11"/>
  <c r="AK11"/>
  <c r="AH11"/>
  <c r="AE11"/>
  <c r="AB11"/>
  <c r="Y11"/>
  <c r="V11"/>
  <c r="S11"/>
  <c r="P11"/>
  <c r="M11"/>
  <c r="J11"/>
  <c r="F11"/>
  <c r="E11"/>
  <c r="V48" l="1"/>
  <c r="AK99"/>
  <c r="AN303"/>
  <c r="AK87"/>
  <c r="E228"/>
  <c r="P275"/>
  <c r="G278"/>
  <c r="AK279"/>
  <c r="AN319"/>
  <c r="AQ352"/>
  <c r="Y356"/>
  <c r="F360"/>
  <c r="AQ403"/>
  <c r="S48"/>
  <c r="S252"/>
  <c r="P262"/>
  <c r="M295"/>
  <c r="G310"/>
  <c r="J333"/>
  <c r="J334"/>
  <c r="AE336"/>
  <c r="AQ387"/>
  <c r="P393"/>
  <c r="AN393"/>
  <c r="M397"/>
  <c r="J48"/>
  <c r="Q46"/>
  <c r="AK88"/>
  <c r="N84"/>
  <c r="P109"/>
  <c r="AH244"/>
  <c r="P266"/>
  <c r="AN266"/>
  <c r="S275"/>
  <c r="AD271"/>
  <c r="AQ275"/>
  <c r="AB279"/>
  <c r="AN279"/>
  <c r="G282"/>
  <c r="Y283"/>
  <c r="AH287"/>
  <c r="AB295"/>
  <c r="M299"/>
  <c r="AK299"/>
  <c r="M315"/>
  <c r="Y315"/>
  <c r="K330"/>
  <c r="K382" s="1"/>
  <c r="AG330"/>
  <c r="AG382" s="1"/>
  <c r="I331"/>
  <c r="I383" s="1"/>
  <c r="U331"/>
  <c r="U383" s="1"/>
  <c r="AF329"/>
  <c r="AF381" s="1"/>
  <c r="F351"/>
  <c r="Z424"/>
  <c r="W424"/>
  <c r="AK262"/>
  <c r="AB303"/>
  <c r="AB349"/>
  <c r="AC46"/>
  <c r="Y279"/>
  <c r="J360"/>
  <c r="S85"/>
  <c r="V248"/>
  <c r="AE252"/>
  <c r="Y295"/>
  <c r="AH299"/>
  <c r="N332"/>
  <c r="AO52"/>
  <c r="AI86"/>
  <c r="AI46" s="1"/>
  <c r="AL88"/>
  <c r="AN88" s="1"/>
  <c r="U84"/>
  <c r="AK92"/>
  <c r="AH97"/>
  <c r="AF271"/>
  <c r="AF323" s="1"/>
  <c r="L329"/>
  <c r="L381" s="1"/>
  <c r="I332"/>
  <c r="AI348"/>
  <c r="AE356"/>
  <c r="I385"/>
  <c r="I401" s="1"/>
  <c r="G102"/>
  <c r="AH266"/>
  <c r="G306"/>
  <c r="J311"/>
  <c r="M52"/>
  <c r="P80"/>
  <c r="M279"/>
  <c r="AO329"/>
  <c r="AO381" s="1"/>
  <c r="G66"/>
  <c r="AK103"/>
  <c r="AG224"/>
  <c r="AN262"/>
  <c r="Y353"/>
  <c r="AL85"/>
  <c r="AL45" s="1"/>
  <c r="AK86"/>
  <c r="AO87"/>
  <c r="AO47" s="1"/>
  <c r="AQ47" s="1"/>
  <c r="F103"/>
  <c r="AQ109"/>
  <c r="U224"/>
  <c r="Y232"/>
  <c r="J236"/>
  <c r="AH236"/>
  <c r="W242"/>
  <c r="W226" s="1"/>
  <c r="N329"/>
  <c r="N381" s="1"/>
  <c r="AL329"/>
  <c r="AL381" s="1"/>
  <c r="M336"/>
  <c r="AI332"/>
  <c r="J349"/>
  <c r="K348"/>
  <c r="X348"/>
  <c r="AK364"/>
  <c r="H385"/>
  <c r="H401" s="1"/>
  <c r="J401" s="1"/>
  <c r="AO385"/>
  <c r="AO401" s="1"/>
  <c r="S60"/>
  <c r="M262"/>
  <c r="P303"/>
  <c r="AK307"/>
  <c r="AH311"/>
  <c r="AN80"/>
  <c r="AK344"/>
  <c r="G377"/>
  <c r="AE48"/>
  <c r="V88"/>
  <c r="M266"/>
  <c r="G305"/>
  <c r="M311"/>
  <c r="H47"/>
  <c r="J47" s="1"/>
  <c r="P60"/>
  <c r="G63"/>
  <c r="AH87"/>
  <c r="O88"/>
  <c r="AP84"/>
  <c r="AP44" s="1"/>
  <c r="AQ96"/>
  <c r="V97"/>
  <c r="AH99"/>
  <c r="J103"/>
  <c r="AQ133"/>
  <c r="G135"/>
  <c r="Y236"/>
  <c r="AO240"/>
  <c r="AL242"/>
  <c r="AN244"/>
  <c r="M275"/>
  <c r="V279"/>
  <c r="AN287"/>
  <c r="AA329"/>
  <c r="AA381" s="1"/>
  <c r="Z348"/>
  <c r="AH356"/>
  <c r="AE360"/>
  <c r="AK404"/>
  <c r="F335"/>
  <c r="F331" s="1"/>
  <c r="F383" s="1"/>
  <c r="Y80"/>
  <c r="X84"/>
  <c r="X44" s="1"/>
  <c r="AE92"/>
  <c r="G75"/>
  <c r="AE72"/>
  <c r="AB68"/>
  <c r="AK72"/>
  <c r="F334"/>
  <c r="G334" s="1"/>
  <c r="S364"/>
  <c r="M334"/>
  <c r="L330"/>
  <c r="M330" s="1"/>
  <c r="V335"/>
  <c r="S340"/>
  <c r="AJ226"/>
  <c r="AJ420" s="1"/>
  <c r="AJ419" s="1"/>
  <c r="S243"/>
  <c r="M248"/>
  <c r="AK248"/>
  <c r="AP326"/>
  <c r="AP239"/>
  <c r="AQ239" s="1"/>
  <c r="AE291"/>
  <c r="AQ376"/>
  <c r="J274"/>
  <c r="P344"/>
  <c r="AB236"/>
  <c r="G322"/>
  <c r="AQ340"/>
  <c r="AP241"/>
  <c r="F241" s="1"/>
  <c r="G241" s="1"/>
  <c r="I326"/>
  <c r="J326" s="1"/>
  <c r="J418" s="1"/>
  <c r="AI271"/>
  <c r="AI323" s="1"/>
  <c r="AK350"/>
  <c r="AJ330"/>
  <c r="AN356"/>
  <c r="Y266"/>
  <c r="Y311"/>
  <c r="J393"/>
  <c r="V393"/>
  <c r="G394"/>
  <c r="V252"/>
  <c r="AH275"/>
  <c r="G281"/>
  <c r="AN283"/>
  <c r="AN295"/>
  <c r="AK334"/>
  <c r="M335"/>
  <c r="AI331"/>
  <c r="AH336"/>
  <c r="M351"/>
  <c r="AL348"/>
  <c r="P368"/>
  <c r="M372"/>
  <c r="AB389"/>
  <c r="AE236"/>
  <c r="V291"/>
  <c r="X331"/>
  <c r="M360"/>
  <c r="AH364"/>
  <c r="Q385"/>
  <c r="Q401" s="1"/>
  <c r="G392"/>
  <c r="J397"/>
  <c r="V397"/>
  <c r="AH397"/>
  <c r="S226"/>
  <c r="V226"/>
  <c r="AB262"/>
  <c r="V266"/>
  <c r="AO271"/>
  <c r="AO323" s="1"/>
  <c r="P279"/>
  <c r="AL271"/>
  <c r="AL323" s="1"/>
  <c r="M283"/>
  <c r="T271"/>
  <c r="T323" s="1"/>
  <c r="P291"/>
  <c r="AK295"/>
  <c r="V299"/>
  <c r="P307"/>
  <c r="AN307"/>
  <c r="S315"/>
  <c r="P319"/>
  <c r="Z324"/>
  <c r="Z416" s="1"/>
  <c r="Z415" s="1"/>
  <c r="AI329"/>
  <c r="AI381" s="1"/>
  <c r="T330"/>
  <c r="T382" s="1"/>
  <c r="AF330"/>
  <c r="AF382" s="1"/>
  <c r="AE335"/>
  <c r="Q332"/>
  <c r="AC332"/>
  <c r="AB340"/>
  <c r="G343"/>
  <c r="W330"/>
  <c r="W382" s="1"/>
  <c r="AH352"/>
  <c r="F350"/>
  <c r="F330" s="1"/>
  <c r="AB356"/>
  <c r="AK356"/>
  <c r="AQ360"/>
  <c r="G362"/>
  <c r="M368"/>
  <c r="AK368"/>
  <c r="Y388"/>
  <c r="AI385"/>
  <c r="AI401" s="1"/>
  <c r="AP385"/>
  <c r="AP401" s="1"/>
  <c r="AB397"/>
  <c r="AL240"/>
  <c r="AN240" s="1"/>
  <c r="AH252"/>
  <c r="AE279"/>
  <c r="AQ307"/>
  <c r="J376"/>
  <c r="V228"/>
  <c r="V422" s="1"/>
  <c r="W271"/>
  <c r="W323" s="1"/>
  <c r="G321"/>
  <c r="Q329"/>
  <c r="P334"/>
  <c r="AN352"/>
  <c r="V356"/>
  <c r="J364"/>
  <c r="M252"/>
  <c r="AK252"/>
  <c r="V262"/>
  <c r="AH262"/>
  <c r="G263"/>
  <c r="AB266"/>
  <c r="M274"/>
  <c r="J279"/>
  <c r="P287"/>
  <c r="AB287"/>
  <c r="M291"/>
  <c r="S295"/>
  <c r="AE295"/>
  <c r="G297"/>
  <c r="AN299"/>
  <c r="AK303"/>
  <c r="V307"/>
  <c r="AH307"/>
  <c r="AB311"/>
  <c r="AN311"/>
  <c r="G314"/>
  <c r="J319"/>
  <c r="AP233"/>
  <c r="AQ233" s="1"/>
  <c r="AN334"/>
  <c r="P335"/>
  <c r="X332"/>
  <c r="X328" s="1"/>
  <c r="AJ332"/>
  <c r="AK332" s="1"/>
  <c r="J344"/>
  <c r="H329"/>
  <c r="V349"/>
  <c r="AH349"/>
  <c r="AB351"/>
  <c r="AM331"/>
  <c r="AM383" s="1"/>
  <c r="AN360"/>
  <c r="S368"/>
  <c r="AQ368"/>
  <c r="G370"/>
  <c r="AN372"/>
  <c r="G375"/>
  <c r="Y376"/>
  <c r="S386"/>
  <c r="AE389"/>
  <c r="Y397"/>
  <c r="AK266"/>
  <c r="G298"/>
  <c r="AH303"/>
  <c r="V376"/>
  <c r="J291"/>
  <c r="AJ331"/>
  <c r="AJ383" s="1"/>
  <c r="AA348"/>
  <c r="AB348" s="1"/>
  <c r="J356"/>
  <c r="AK360"/>
  <c r="V364"/>
  <c r="M244"/>
  <c r="AB252"/>
  <c r="P273"/>
  <c r="S299"/>
  <c r="M307"/>
  <c r="G313"/>
  <c r="AB315"/>
  <c r="V333"/>
  <c r="R330"/>
  <c r="AL332"/>
  <c r="E333"/>
  <c r="AC331"/>
  <c r="AC383" s="1"/>
  <c r="J252"/>
  <c r="AE262"/>
  <c r="V275"/>
  <c r="P295"/>
  <c r="AH315"/>
  <c r="S319"/>
  <c r="W331"/>
  <c r="W383" s="1"/>
  <c r="AB404"/>
  <c r="N271"/>
  <c r="N323" s="1"/>
  <c r="AH291"/>
  <c r="AL330"/>
  <c r="AL382" s="1"/>
  <c r="AH340"/>
  <c r="S349"/>
  <c r="H240"/>
  <c r="J240" s="1"/>
  <c r="J266"/>
  <c r="AM271"/>
  <c r="AM323" s="1"/>
  <c r="AN323" s="1"/>
  <c r="AH283"/>
  <c r="AE311"/>
  <c r="Y319"/>
  <c r="AQ334"/>
  <c r="O332"/>
  <c r="AA332"/>
  <c r="AN336"/>
  <c r="AK349"/>
  <c r="N348"/>
  <c r="N328" s="1"/>
  <c r="N380" s="1"/>
  <c r="G357"/>
  <c r="V368"/>
  <c r="G374"/>
  <c r="P376"/>
  <c r="J389"/>
  <c r="AG385"/>
  <c r="AG401" s="1"/>
  <c r="F386"/>
  <c r="AB85"/>
  <c r="S87"/>
  <c r="J64"/>
  <c r="G70"/>
  <c r="AK101"/>
  <c r="AB105"/>
  <c r="V52"/>
  <c r="AA45"/>
  <c r="AB45" s="1"/>
  <c r="G55"/>
  <c r="R47"/>
  <c r="S47" s="1"/>
  <c r="AN56"/>
  <c r="AE64"/>
  <c r="P68"/>
  <c r="AN68"/>
  <c r="Y72"/>
  <c r="AB80"/>
  <c r="AB87"/>
  <c r="E96"/>
  <c r="J97"/>
  <c r="AH109"/>
  <c r="AQ68"/>
  <c r="AB72"/>
  <c r="G77"/>
  <c r="F52"/>
  <c r="AB86"/>
  <c r="AB88"/>
  <c r="V101"/>
  <c r="AK109"/>
  <c r="Y52"/>
  <c r="J56"/>
  <c r="AH56"/>
  <c r="AQ60"/>
  <c r="M64"/>
  <c r="Y64"/>
  <c r="S72"/>
  <c r="P76"/>
  <c r="AN76"/>
  <c r="AJ84"/>
  <c r="AJ44" s="1"/>
  <c r="AD84"/>
  <c r="AD44" s="1"/>
  <c r="G95"/>
  <c r="S68"/>
  <c r="P72"/>
  <c r="AE80"/>
  <c r="G108"/>
  <c r="S97"/>
  <c r="E76"/>
  <c r="P97"/>
  <c r="AH86"/>
  <c r="F101"/>
  <c r="AN109"/>
  <c r="G112"/>
  <c r="AN105"/>
  <c r="J52"/>
  <c r="AI44"/>
  <c r="Y109"/>
  <c r="AK56"/>
  <c r="AB64"/>
  <c r="AN64"/>
  <c r="Y68"/>
  <c r="AK68"/>
  <c r="J72"/>
  <c r="AI84"/>
  <c r="AB101"/>
  <c r="V105"/>
  <c r="G106"/>
  <c r="AE109"/>
  <c r="AQ212"/>
  <c r="AB220"/>
  <c r="G214"/>
  <c r="F220"/>
  <c r="G220" s="1"/>
  <c r="Q114"/>
  <c r="M148"/>
  <c r="AN168"/>
  <c r="AQ203"/>
  <c r="R414"/>
  <c r="E138"/>
  <c r="G138" s="1"/>
  <c r="AM114"/>
  <c r="AM257" s="1"/>
  <c r="J178"/>
  <c r="P123"/>
  <c r="G182"/>
  <c r="M183"/>
  <c r="AK183"/>
  <c r="J212"/>
  <c r="V45"/>
  <c r="AE52"/>
  <c r="AK76"/>
  <c r="V87"/>
  <c r="E48"/>
  <c r="E60"/>
  <c r="E72"/>
  <c r="AH92"/>
  <c r="S109"/>
  <c r="AH52"/>
  <c r="M60"/>
  <c r="AH72"/>
  <c r="G82"/>
  <c r="S86"/>
  <c r="Y87"/>
  <c r="P101"/>
  <c r="AF46"/>
  <c r="AH46" s="1"/>
  <c r="AJ47"/>
  <c r="AK47" s="1"/>
  <c r="AK46"/>
  <c r="S52"/>
  <c r="AB52"/>
  <c r="M56"/>
  <c r="Y56"/>
  <c r="AB60"/>
  <c r="AH64"/>
  <c r="E64"/>
  <c r="AN72"/>
  <c r="V76"/>
  <c r="AH76"/>
  <c r="AK80"/>
  <c r="AN92"/>
  <c r="G100"/>
  <c r="AN101"/>
  <c r="P105"/>
  <c r="AK105"/>
  <c r="AQ414"/>
  <c r="Y76"/>
  <c r="V80"/>
  <c r="AB76"/>
  <c r="V85"/>
  <c r="Z84"/>
  <c r="Z44" s="1"/>
  <c r="T44"/>
  <c r="AE56"/>
  <c r="V68"/>
  <c r="AH68"/>
  <c r="M72"/>
  <c r="S76"/>
  <c r="G79"/>
  <c r="M80"/>
  <c r="AN85"/>
  <c r="AB92"/>
  <c r="G104"/>
  <c r="V109"/>
  <c r="AQ52"/>
  <c r="P56"/>
  <c r="G62"/>
  <c r="M76"/>
  <c r="J80"/>
  <c r="V92"/>
  <c r="Y97"/>
  <c r="G53"/>
  <c r="V60"/>
  <c r="AK85"/>
  <c r="F48"/>
  <c r="AK52"/>
  <c r="V56"/>
  <c r="E56"/>
  <c r="Y60"/>
  <c r="AK60"/>
  <c r="M68"/>
  <c r="E68"/>
  <c r="G78"/>
  <c r="AF84"/>
  <c r="AF44" s="1"/>
  <c r="M105"/>
  <c r="E105"/>
  <c r="G105" s="1"/>
  <c r="G107"/>
  <c r="G111"/>
  <c r="AQ423"/>
  <c r="J60"/>
  <c r="AK64"/>
  <c r="G74"/>
  <c r="G83"/>
  <c r="AH85"/>
  <c r="P64"/>
  <c r="AE86"/>
  <c r="AK97"/>
  <c r="S56"/>
  <c r="G71"/>
  <c r="AE105"/>
  <c r="Y105"/>
  <c r="E109"/>
  <c r="AK198"/>
  <c r="G141"/>
  <c r="AQ193"/>
  <c r="T115"/>
  <c r="T258" s="1"/>
  <c r="T116"/>
  <c r="T259" s="1"/>
  <c r="T14" s="1"/>
  <c r="P203"/>
  <c r="AQ183"/>
  <c r="AB208"/>
  <c r="AF114"/>
  <c r="AF257" s="1"/>
  <c r="AF12" s="1"/>
  <c r="AF407" s="1"/>
  <c r="V143"/>
  <c r="P148"/>
  <c r="AN203"/>
  <c r="G211"/>
  <c r="U419"/>
  <c r="AB123"/>
  <c r="J128"/>
  <c r="Q116"/>
  <c r="Q259" s="1"/>
  <c r="Q14" s="1"/>
  <c r="P143"/>
  <c r="V148"/>
  <c r="AH148"/>
  <c r="AH212"/>
  <c r="AL419"/>
  <c r="G195"/>
  <c r="P120"/>
  <c r="AN123"/>
  <c r="AB153"/>
  <c r="N115"/>
  <c r="AL117"/>
  <c r="AL260" s="1"/>
  <c r="S138"/>
  <c r="AN173"/>
  <c r="AH203"/>
  <c r="AB203"/>
  <c r="O114"/>
  <c r="O116"/>
  <c r="O259" s="1"/>
  <c r="AE122"/>
  <c r="S168"/>
  <c r="V193"/>
  <c r="Q115"/>
  <c r="S115" s="1"/>
  <c r="AC116"/>
  <c r="AC259" s="1"/>
  <c r="AC14" s="1"/>
  <c r="AO117"/>
  <c r="S188"/>
  <c r="Z115"/>
  <c r="AB115" s="1"/>
  <c r="AB128"/>
  <c r="AB420" s="1"/>
  <c r="F153"/>
  <c r="P158"/>
  <c r="AN158"/>
  <c r="J163"/>
  <c r="V163"/>
  <c r="AH163"/>
  <c r="AE173"/>
  <c r="V178"/>
  <c r="P183"/>
  <c r="V188"/>
  <c r="AB193"/>
  <c r="M203"/>
  <c r="G204"/>
  <c r="AN138"/>
  <c r="AQ168"/>
  <c r="V183"/>
  <c r="AN188"/>
  <c r="AH193"/>
  <c r="G157"/>
  <c r="I414"/>
  <c r="M143"/>
  <c r="E153"/>
  <c r="AQ188"/>
  <c r="Q117"/>
  <c r="G152"/>
  <c r="AK163"/>
  <c r="M178"/>
  <c r="AQ153"/>
  <c r="AQ178"/>
  <c r="G150"/>
  <c r="AQ198"/>
  <c r="H116"/>
  <c r="H259" s="1"/>
  <c r="H14" s="1"/>
  <c r="R117"/>
  <c r="R260" s="1"/>
  <c r="AH173"/>
  <c r="S183"/>
  <c r="AE193"/>
  <c r="Y203"/>
  <c r="AK208"/>
  <c r="AQ120"/>
  <c r="AK173"/>
  <c r="G184"/>
  <c r="AB188"/>
  <c r="J193"/>
  <c r="AE188"/>
  <c r="R114"/>
  <c r="R257" s="1"/>
  <c r="AN119"/>
  <c r="AN411" s="1"/>
  <c r="Y138"/>
  <c r="AK138"/>
  <c r="P178"/>
  <c r="AN178"/>
  <c r="AL115"/>
  <c r="G137"/>
  <c r="V138"/>
  <c r="AB143"/>
  <c r="E148"/>
  <c r="S153"/>
  <c r="AH158"/>
  <c r="G159"/>
  <c r="AN163"/>
  <c r="F183"/>
  <c r="Y188"/>
  <c r="J198"/>
  <c r="G199"/>
  <c r="G202"/>
  <c r="AK203"/>
  <c r="G207"/>
  <c r="F208"/>
  <c r="AE212"/>
  <c r="M153"/>
  <c r="S203"/>
  <c r="Y216"/>
  <c r="J220"/>
  <c r="AH220"/>
  <c r="AG114"/>
  <c r="M122"/>
  <c r="G140"/>
  <c r="AE158"/>
  <c r="J203"/>
  <c r="AJ115"/>
  <c r="AB168"/>
  <c r="P216"/>
  <c r="M220"/>
  <c r="U258"/>
  <c r="K115"/>
  <c r="P412"/>
  <c r="G155"/>
  <c r="AE163"/>
  <c r="E178"/>
  <c r="F203"/>
  <c r="AH143"/>
  <c r="AN148"/>
  <c r="G175"/>
  <c r="G142"/>
  <c r="AK153"/>
  <c r="G160"/>
  <c r="J188"/>
  <c r="G134"/>
  <c r="S148"/>
  <c r="F173"/>
  <c r="G191"/>
  <c r="V208"/>
  <c r="AN212"/>
  <c r="Y158"/>
  <c r="Y198"/>
  <c r="AN198"/>
  <c r="G223"/>
  <c r="AQ173"/>
  <c r="G177"/>
  <c r="AB183"/>
  <c r="Y163"/>
  <c r="E173"/>
  <c r="AK178"/>
  <c r="P193"/>
  <c r="S198"/>
  <c r="AE208"/>
  <c r="G126"/>
  <c r="Y143"/>
  <c r="AN193"/>
  <c r="V203"/>
  <c r="J208"/>
  <c r="AB212"/>
  <c r="I116"/>
  <c r="I259" s="1"/>
  <c r="I14" s="1"/>
  <c r="S123"/>
  <c r="AQ123"/>
  <c r="M128"/>
  <c r="G136"/>
  <c r="J143"/>
  <c r="S143"/>
  <c r="G145"/>
  <c r="AK148"/>
  <c r="AB158"/>
  <c r="J168"/>
  <c r="AH178"/>
  <c r="G192"/>
  <c r="P198"/>
  <c r="AN208"/>
  <c r="V216"/>
  <c r="AH216"/>
  <c r="G217"/>
  <c r="S220"/>
  <c r="AI419"/>
  <c r="U14"/>
  <c r="V168"/>
  <c r="V173"/>
  <c r="AE123"/>
  <c r="G132"/>
  <c r="Y148"/>
  <c r="AE153"/>
  <c r="F158"/>
  <c r="P163"/>
  <c r="G187"/>
  <c r="AE203"/>
  <c r="M208"/>
  <c r="G127"/>
  <c r="G146"/>
  <c r="V153"/>
  <c r="G169"/>
  <c r="Y173"/>
  <c r="Y183"/>
  <c r="F198"/>
  <c r="Y208"/>
  <c r="I114"/>
  <c r="AC114"/>
  <c r="N116"/>
  <c r="N259" s="1"/>
  <c r="N14" s="1"/>
  <c r="AG116"/>
  <c r="AG259" s="1"/>
  <c r="AO118"/>
  <c r="AB119"/>
  <c r="AB411" s="1"/>
  <c r="J121"/>
  <c r="J413" s="1"/>
  <c r="H118"/>
  <c r="AN128"/>
  <c r="AN420" s="1"/>
  <c r="F133"/>
  <c r="AM424"/>
  <c r="AN424" s="1"/>
  <c r="M138"/>
  <c r="G139"/>
  <c r="AE143"/>
  <c r="G147"/>
  <c r="J148"/>
  <c r="AQ148"/>
  <c r="G162"/>
  <c r="M163"/>
  <c r="AQ163"/>
  <c r="AE168"/>
  <c r="J183"/>
  <c r="AE183"/>
  <c r="Y193"/>
  <c r="AK193"/>
  <c r="M198"/>
  <c r="S212"/>
  <c r="AQ216"/>
  <c r="AQ220"/>
  <c r="W412"/>
  <c r="AQ122"/>
  <c r="G149"/>
  <c r="AK158"/>
  <c r="G170"/>
  <c r="AH183"/>
  <c r="AG414"/>
  <c r="AG410" s="1"/>
  <c r="G161"/>
  <c r="M168"/>
  <c r="G210"/>
  <c r="Y168"/>
  <c r="G176"/>
  <c r="AD115"/>
  <c r="W116"/>
  <c r="W259" s="1"/>
  <c r="W14" s="1"/>
  <c r="AH120"/>
  <c r="AH412" s="1"/>
  <c r="P121"/>
  <c r="P413" s="1"/>
  <c r="Z414"/>
  <c r="Z410" s="1"/>
  <c r="M123"/>
  <c r="V123"/>
  <c r="AH123"/>
  <c r="G131"/>
  <c r="M133"/>
  <c r="M425" s="1"/>
  <c r="AK133"/>
  <c r="AK425" s="1"/>
  <c r="E133"/>
  <c r="AE138"/>
  <c r="AQ138"/>
  <c r="AK143"/>
  <c r="AB148"/>
  <c r="Y153"/>
  <c r="AH153"/>
  <c r="V158"/>
  <c r="S163"/>
  <c r="P168"/>
  <c r="AK168"/>
  <c r="G171"/>
  <c r="AB173"/>
  <c r="G181"/>
  <c r="AN183"/>
  <c r="P188"/>
  <c r="AH188"/>
  <c r="G201"/>
  <c r="G206"/>
  <c r="P208"/>
  <c r="G209"/>
  <c r="AK212"/>
  <c r="AM115"/>
  <c r="AE133"/>
  <c r="AE425" s="1"/>
  <c r="P138"/>
  <c r="J173"/>
  <c r="G196"/>
  <c r="I117"/>
  <c r="I260" s="1"/>
  <c r="V119"/>
  <c r="V411" s="1"/>
  <c r="L414"/>
  <c r="G167"/>
  <c r="G174"/>
  <c r="M212"/>
  <c r="AP114"/>
  <c r="AP113" s="1"/>
  <c r="V128"/>
  <c r="Y178"/>
  <c r="E212"/>
  <c r="P220"/>
  <c r="X114"/>
  <c r="Y114" s="1"/>
  <c r="AG115"/>
  <c r="Q118"/>
  <c r="AI118"/>
  <c r="M193"/>
  <c r="G197"/>
  <c r="S208"/>
  <c r="AN120"/>
  <c r="AN412" s="1"/>
  <c r="AN153"/>
  <c r="V133"/>
  <c r="V425" s="1"/>
  <c r="AB138"/>
  <c r="E208"/>
  <c r="U114"/>
  <c r="U257" s="1"/>
  <c r="AP118"/>
  <c r="M173"/>
  <c r="S193"/>
  <c r="AB198"/>
  <c r="Y212"/>
  <c r="AK220"/>
  <c r="M428"/>
  <c r="F423"/>
  <c r="AQ421"/>
  <c r="Z114"/>
  <c r="K116"/>
  <c r="K259" s="1"/>
  <c r="K14" s="1"/>
  <c r="AG118"/>
  <c r="S121"/>
  <c r="S413" s="1"/>
  <c r="AN122"/>
  <c r="Y123"/>
  <c r="AH138"/>
  <c r="AN143"/>
  <c r="AE148"/>
  <c r="G154"/>
  <c r="M158"/>
  <c r="E158"/>
  <c r="E163"/>
  <c r="S178"/>
  <c r="AK188"/>
  <c r="AE216"/>
  <c r="M236"/>
  <c r="Q419"/>
  <c r="AM226"/>
  <c r="AM420" s="1"/>
  <c r="AM419" s="1"/>
  <c r="Q260"/>
  <c r="Y228"/>
  <c r="Y422" s="1"/>
  <c r="AE232"/>
  <c r="AE426" s="1"/>
  <c r="AK236"/>
  <c r="AA240"/>
  <c r="AG419"/>
  <c r="N424"/>
  <c r="P427"/>
  <c r="V428"/>
  <c r="R224"/>
  <c r="Q225"/>
  <c r="Q224" s="1"/>
  <c r="M226"/>
  <c r="V236"/>
  <c r="E236"/>
  <c r="Q240"/>
  <c r="S240" s="1"/>
  <c r="P244"/>
  <c r="J248"/>
  <c r="AB248"/>
  <c r="AN248"/>
  <c r="AN252"/>
  <c r="Z240"/>
  <c r="AB240" s="1"/>
  <c r="J244"/>
  <c r="Y252"/>
  <c r="AG260"/>
  <c r="E232"/>
  <c r="V244"/>
  <c r="H227"/>
  <c r="J227" s="1"/>
  <c r="J421" s="1"/>
  <c r="P252"/>
  <c r="V427"/>
  <c r="AL226"/>
  <c r="P241"/>
  <c r="W227"/>
  <c r="M243"/>
  <c r="J427"/>
  <c r="P428"/>
  <c r="H226"/>
  <c r="H258" s="1"/>
  <c r="S236"/>
  <c r="Y244"/>
  <c r="AK244"/>
  <c r="P248"/>
  <c r="E423"/>
  <c r="P228"/>
  <c r="L420"/>
  <c r="L419" s="1"/>
  <c r="P225"/>
  <c r="AB228"/>
  <c r="AB422" s="1"/>
  <c r="AI424"/>
  <c r="W225"/>
  <c r="Y225" s="1"/>
  <c r="Y241"/>
  <c r="V242"/>
  <c r="AI224"/>
  <c r="E252"/>
  <c r="Y262"/>
  <c r="G264"/>
  <c r="J262"/>
  <c r="G268"/>
  <c r="F267"/>
  <c r="G267" s="1"/>
  <c r="J386"/>
  <c r="AH387"/>
  <c r="S388"/>
  <c r="E387"/>
  <c r="E403" s="1"/>
  <c r="P397"/>
  <c r="AB403"/>
  <c r="Y393"/>
  <c r="AH402"/>
  <c r="AB387"/>
  <c r="AH388"/>
  <c r="S397"/>
  <c r="AB386"/>
  <c r="AK388"/>
  <c r="V389"/>
  <c r="AQ389"/>
  <c r="AE393"/>
  <c r="AQ393"/>
  <c r="AQ397"/>
  <c r="W404"/>
  <c r="AE402"/>
  <c r="AH389"/>
  <c r="AE386"/>
  <c r="P387"/>
  <c r="M388"/>
  <c r="AL385"/>
  <c r="AL401" s="1"/>
  <c r="L404"/>
  <c r="P386"/>
  <c r="AH386"/>
  <c r="J403"/>
  <c r="S403"/>
  <c r="Y404"/>
  <c r="S389"/>
  <c r="R385"/>
  <c r="J388"/>
  <c r="I404"/>
  <c r="AK403"/>
  <c r="AK397"/>
  <c r="AK387"/>
  <c r="AQ388"/>
  <c r="J387"/>
  <c r="S393"/>
  <c r="E388"/>
  <c r="F397"/>
  <c r="G360"/>
  <c r="M381"/>
  <c r="AP249"/>
  <c r="AP248" s="1"/>
  <c r="AQ248" s="1"/>
  <c r="S336"/>
  <c r="AK336"/>
  <c r="AN344"/>
  <c r="AQ349"/>
  <c r="M352"/>
  <c r="AB364"/>
  <c r="J368"/>
  <c r="S344"/>
  <c r="E368"/>
  <c r="G371"/>
  <c r="V372"/>
  <c r="G379"/>
  <c r="T332"/>
  <c r="AH376"/>
  <c r="AD332"/>
  <c r="AD328" s="1"/>
  <c r="AD380" s="1"/>
  <c r="AG329"/>
  <c r="AH329" s="1"/>
  <c r="AC330"/>
  <c r="AC382" s="1"/>
  <c r="AK340"/>
  <c r="AB344"/>
  <c r="AN349"/>
  <c r="AH350"/>
  <c r="O331"/>
  <c r="O383" s="1"/>
  <c r="AK351"/>
  <c r="G355"/>
  <c r="M356"/>
  <c r="AG348"/>
  <c r="AH348" s="1"/>
  <c r="S360"/>
  <c r="AN368"/>
  <c r="AE372"/>
  <c r="S376"/>
  <c r="AN376"/>
  <c r="G363"/>
  <c r="AE364"/>
  <c r="E372"/>
  <c r="E376"/>
  <c r="AP253"/>
  <c r="I329"/>
  <c r="I381" s="1"/>
  <c r="R332"/>
  <c r="R328" s="1"/>
  <c r="AE333"/>
  <c r="AB335"/>
  <c r="AL331"/>
  <c r="AL383" s="1"/>
  <c r="M340"/>
  <c r="AH344"/>
  <c r="M349"/>
  <c r="AB350"/>
  <c r="AN350"/>
  <c r="Q348"/>
  <c r="Q328" s="1"/>
  <c r="Q380" s="1"/>
  <c r="G361"/>
  <c r="AQ364"/>
  <c r="G366"/>
  <c r="AH368"/>
  <c r="V383"/>
  <c r="M332"/>
  <c r="M333"/>
  <c r="AK352"/>
  <c r="AA331"/>
  <c r="AA383" s="1"/>
  <c r="AB383" s="1"/>
  <c r="E350"/>
  <c r="E330" s="1"/>
  <c r="E382" s="1"/>
  <c r="AN351"/>
  <c r="AH334"/>
  <c r="V336"/>
  <c r="AE351"/>
  <c r="L331"/>
  <c r="M331" s="1"/>
  <c r="U332"/>
  <c r="V332" s="1"/>
  <c r="AD329"/>
  <c r="H331"/>
  <c r="H383" s="1"/>
  <c r="J383" s="1"/>
  <c r="AO332"/>
  <c r="E340"/>
  <c r="F368"/>
  <c r="AB372"/>
  <c r="F376"/>
  <c r="V360"/>
  <c r="J340"/>
  <c r="P352"/>
  <c r="M329"/>
  <c r="J335"/>
  <c r="Y336"/>
  <c r="AJ348"/>
  <c r="AJ328" s="1"/>
  <c r="AJ380" s="1"/>
  <c r="P349"/>
  <c r="Y351"/>
  <c r="AO348"/>
  <c r="P364"/>
  <c r="I271"/>
  <c r="I323" s="1"/>
  <c r="AQ291"/>
  <c r="G289"/>
  <c r="Y291"/>
  <c r="J299"/>
  <c r="AA271"/>
  <c r="AA323" s="1"/>
  <c r="AN275"/>
  <c r="AB283"/>
  <c r="AE287"/>
  <c r="AE303"/>
  <c r="E311"/>
  <c r="G311" s="1"/>
  <c r="P315"/>
  <c r="AK315"/>
  <c r="W415"/>
  <c r="AE275"/>
  <c r="S307"/>
  <c r="AK311"/>
  <c r="F254"/>
  <c r="G254" s="1"/>
  <c r="AE283"/>
  <c r="M287"/>
  <c r="J307"/>
  <c r="AE307"/>
  <c r="V319"/>
  <c r="F251"/>
  <c r="G251" s="1"/>
  <c r="K271"/>
  <c r="K323" s="1"/>
  <c r="P272"/>
  <c r="J273"/>
  <c r="J283"/>
  <c r="Y287"/>
  <c r="AQ303"/>
  <c r="AE315"/>
  <c r="G318"/>
  <c r="L326"/>
  <c r="L418" s="1"/>
  <c r="E303"/>
  <c r="J315"/>
  <c r="M319"/>
  <c r="AH319"/>
  <c r="F319"/>
  <c r="J275"/>
  <c r="AE273"/>
  <c r="AN273"/>
  <c r="AQ319"/>
  <c r="AQ299"/>
  <c r="Y303"/>
  <c r="AK291"/>
  <c r="F245"/>
  <c r="G245" s="1"/>
  <c r="O271"/>
  <c r="O323" s="1"/>
  <c r="AH273"/>
  <c r="AQ273"/>
  <c r="E295"/>
  <c r="Y299"/>
  <c r="F303"/>
  <c r="AQ315"/>
  <c r="AQ250"/>
  <c r="AE299"/>
  <c r="G286"/>
  <c r="M303"/>
  <c r="S311"/>
  <c r="AK272"/>
  <c r="E287"/>
  <c r="AH295"/>
  <c r="AE272"/>
  <c r="AN272"/>
  <c r="AK275"/>
  <c r="E279"/>
  <c r="P283"/>
  <c r="AK283"/>
  <c r="S291"/>
  <c r="F295"/>
  <c r="P299"/>
  <c r="AB299"/>
  <c r="G304"/>
  <c r="Y307"/>
  <c r="AK319"/>
  <c r="AB326"/>
  <c r="AB418" s="1"/>
  <c r="Y273"/>
  <c r="F178"/>
  <c r="X116"/>
  <c r="W118"/>
  <c r="G130"/>
  <c r="X240"/>
  <c r="X226"/>
  <c r="G346"/>
  <c r="V344"/>
  <c r="AE334"/>
  <c r="G345"/>
  <c r="F333"/>
  <c r="X329"/>
  <c r="X381" s="1"/>
  <c r="AN397"/>
  <c r="E397"/>
  <c r="G397" s="1"/>
  <c r="G11"/>
  <c r="O414"/>
  <c r="O117"/>
  <c r="O260" s="1"/>
  <c r="P122"/>
  <c r="O330"/>
  <c r="P350"/>
  <c r="AC260"/>
  <c r="AL97"/>
  <c r="AN97" s="1"/>
  <c r="AL86"/>
  <c r="AL46" s="1"/>
  <c r="AN99"/>
  <c r="AD411"/>
  <c r="AD114"/>
  <c r="AD118"/>
  <c r="AE119"/>
  <c r="AE411" s="1"/>
  <c r="L259"/>
  <c r="AI413"/>
  <c r="AI116"/>
  <c r="AI259" s="1"/>
  <c r="AI14" s="1"/>
  <c r="E291"/>
  <c r="G292"/>
  <c r="G302"/>
  <c r="F60"/>
  <c r="G73"/>
  <c r="F72"/>
  <c r="I324"/>
  <c r="J272"/>
  <c r="Y325"/>
  <c r="Y417" s="1"/>
  <c r="X417"/>
  <c r="F287"/>
  <c r="G288"/>
  <c r="X424"/>
  <c r="Y133"/>
  <c r="Y425" s="1"/>
  <c r="J115"/>
  <c r="J303"/>
  <c r="G58"/>
  <c r="L45"/>
  <c r="M85"/>
  <c r="AO85"/>
  <c r="AQ85" s="1"/>
  <c r="AO88"/>
  <c r="AQ89"/>
  <c r="N87"/>
  <c r="P91"/>
  <c r="F99"/>
  <c r="L97"/>
  <c r="M97" s="1"/>
  <c r="M99"/>
  <c r="L86"/>
  <c r="W101"/>
  <c r="Y101" s="1"/>
  <c r="F119"/>
  <c r="AK287"/>
  <c r="AJ271"/>
  <c r="P48"/>
  <c r="AN87"/>
  <c r="T240"/>
  <c r="V240" s="1"/>
  <c r="V241"/>
  <c r="T225"/>
  <c r="AB97"/>
  <c r="G277"/>
  <c r="F275"/>
  <c r="F273"/>
  <c r="N44"/>
  <c r="O118"/>
  <c r="X414"/>
  <c r="Y122"/>
  <c r="Y414" s="1"/>
  <c r="X117"/>
  <c r="G185"/>
  <c r="E183"/>
  <c r="I224"/>
  <c r="AC248"/>
  <c r="AE248" s="1"/>
  <c r="E250"/>
  <c r="AJ416"/>
  <c r="AK324"/>
  <c r="AK416" s="1"/>
  <c r="F122"/>
  <c r="AE46"/>
  <c r="AE87"/>
  <c r="O425"/>
  <c r="O424" s="1"/>
  <c r="P133"/>
  <c r="P425" s="1"/>
  <c r="V46"/>
  <c r="G57"/>
  <c r="G69"/>
  <c r="F68"/>
  <c r="AB109"/>
  <c r="E128"/>
  <c r="H271"/>
  <c r="AN52"/>
  <c r="S92"/>
  <c r="AH101"/>
  <c r="X412"/>
  <c r="X115"/>
  <c r="Y115" s="1"/>
  <c r="F128"/>
  <c r="P173"/>
  <c r="Q422"/>
  <c r="E422" s="1"/>
  <c r="S228"/>
  <c r="E274"/>
  <c r="E326" s="1"/>
  <c r="AQ333"/>
  <c r="AP329"/>
  <c r="AP332"/>
  <c r="AQ336"/>
  <c r="AD47"/>
  <c r="Y48"/>
  <c r="G61"/>
  <c r="V72"/>
  <c r="AO97"/>
  <c r="AQ97" s="1"/>
  <c r="AQ99"/>
  <c r="F148"/>
  <c r="E168"/>
  <c r="G213"/>
  <c r="F212"/>
  <c r="AE266"/>
  <c r="S287"/>
  <c r="AH335"/>
  <c r="AG331"/>
  <c r="P336"/>
  <c r="AJ45"/>
  <c r="AQ48"/>
  <c r="V64"/>
  <c r="AA84"/>
  <c r="AL413"/>
  <c r="AN121"/>
  <c r="AN413" s="1"/>
  <c r="AA224"/>
  <c r="M242"/>
  <c r="Y248"/>
  <c r="X324"/>
  <c r="Y272"/>
  <c r="AE274"/>
  <c r="AO326"/>
  <c r="AQ274"/>
  <c r="AP271"/>
  <c r="J287"/>
  <c r="G301"/>
  <c r="M326"/>
  <c r="M418" s="1"/>
  <c r="P333"/>
  <c r="Y333"/>
  <c r="AH333"/>
  <c r="Y335"/>
  <c r="J336"/>
  <c r="H332"/>
  <c r="H328" s="1"/>
  <c r="H380" s="1"/>
  <c r="U44"/>
  <c r="S45"/>
  <c r="AI258"/>
  <c r="AI13" s="1"/>
  <c r="AF47"/>
  <c r="AB48"/>
  <c r="E54"/>
  <c r="E52" s="1"/>
  <c r="F56"/>
  <c r="G56" s="1"/>
  <c r="AE60"/>
  <c r="F76"/>
  <c r="E81"/>
  <c r="E80" s="1"/>
  <c r="AQ81"/>
  <c r="AO45"/>
  <c r="L88"/>
  <c r="M89"/>
  <c r="W92"/>
  <c r="Y92" s="1"/>
  <c r="AO115"/>
  <c r="X118"/>
  <c r="O411"/>
  <c r="P119"/>
  <c r="P411" s="1"/>
  <c r="H412"/>
  <c r="E120"/>
  <c r="AA412"/>
  <c r="AB120"/>
  <c r="AB412" s="1"/>
  <c r="AD414"/>
  <c r="AD117"/>
  <c r="AE117" s="1"/>
  <c r="F123"/>
  <c r="G125"/>
  <c r="R420"/>
  <c r="S128"/>
  <c r="S420" s="1"/>
  <c r="AD424"/>
  <c r="AE424" s="1"/>
  <c r="AN133"/>
  <c r="AN425" s="1"/>
  <c r="E143"/>
  <c r="J158"/>
  <c r="E193"/>
  <c r="V198"/>
  <c r="Z224"/>
  <c r="AH232"/>
  <c r="AH426" s="1"/>
  <c r="AP238"/>
  <c r="N240"/>
  <c r="P240" s="1"/>
  <c r="N226"/>
  <c r="V274"/>
  <c r="U326"/>
  <c r="AQ283"/>
  <c r="G285"/>
  <c r="G312"/>
  <c r="O329"/>
  <c r="AB333"/>
  <c r="Z329"/>
  <c r="Z381" s="1"/>
  <c r="AB334"/>
  <c r="AA330"/>
  <c r="Q331"/>
  <c r="S335"/>
  <c r="AQ351"/>
  <c r="AP331"/>
  <c r="AP243"/>
  <c r="S64"/>
  <c r="AE76"/>
  <c r="E103"/>
  <c r="E101" s="1"/>
  <c r="K101"/>
  <c r="M101" s="1"/>
  <c r="AD14"/>
  <c r="AJ413"/>
  <c r="AJ116"/>
  <c r="P153"/>
  <c r="S303"/>
  <c r="AM47"/>
  <c r="AH48"/>
  <c r="P52"/>
  <c r="F89"/>
  <c r="I85"/>
  <c r="M103"/>
  <c r="O412"/>
  <c r="O115"/>
  <c r="Y120"/>
  <c r="Y412" s="1"/>
  <c r="AK121"/>
  <c r="AK413" s="1"/>
  <c r="J123"/>
  <c r="X271"/>
  <c r="Y275"/>
  <c r="G51"/>
  <c r="Q84"/>
  <c r="Q44" s="1"/>
  <c r="S88"/>
  <c r="AC88"/>
  <c r="E89"/>
  <c r="AE89"/>
  <c r="R413"/>
  <c r="R116"/>
  <c r="G166"/>
  <c r="F168"/>
  <c r="G221"/>
  <c r="AA258"/>
  <c r="F47"/>
  <c r="G50"/>
  <c r="AC85"/>
  <c r="AC45" s="1"/>
  <c r="AE45" s="1"/>
  <c r="V86"/>
  <c r="AM84"/>
  <c r="O85"/>
  <c r="AO86"/>
  <c r="AO46" s="1"/>
  <c r="AQ94"/>
  <c r="AO114"/>
  <c r="AL116"/>
  <c r="AL259" s="1"/>
  <c r="AL14" s="1"/>
  <c r="AN14" s="1"/>
  <c r="AJ411"/>
  <c r="AK119"/>
  <c r="AK411" s="1"/>
  <c r="AJ118"/>
  <c r="AJ114"/>
  <c r="I412"/>
  <c r="F120"/>
  <c r="R412"/>
  <c r="S120"/>
  <c r="S412" s="1"/>
  <c r="L413"/>
  <c r="F121"/>
  <c r="U118"/>
  <c r="U117"/>
  <c r="V117" s="1"/>
  <c r="E123"/>
  <c r="G124"/>
  <c r="F143"/>
  <c r="G144"/>
  <c r="G165"/>
  <c r="G180"/>
  <c r="F188"/>
  <c r="G190"/>
  <c r="G194"/>
  <c r="F193"/>
  <c r="G205"/>
  <c r="E203"/>
  <c r="AI240"/>
  <c r="AK240" s="1"/>
  <c r="T325"/>
  <c r="V273"/>
  <c r="F272"/>
  <c r="F279"/>
  <c r="G279" s="1"/>
  <c r="R348"/>
  <c r="S352"/>
  <c r="G65"/>
  <c r="F64"/>
  <c r="V84"/>
  <c r="AG84"/>
  <c r="AH88"/>
  <c r="O94"/>
  <c r="O92" s="1"/>
  <c r="I86"/>
  <c r="J94"/>
  <c r="K411"/>
  <c r="K118"/>
  <c r="K114"/>
  <c r="Z413"/>
  <c r="Z116"/>
  <c r="Z259" s="1"/>
  <c r="Z14" s="1"/>
  <c r="AF227"/>
  <c r="AF240"/>
  <c r="AH240" s="1"/>
  <c r="AM418"/>
  <c r="AN326"/>
  <c r="AN418" s="1"/>
  <c r="Y88"/>
  <c r="K87"/>
  <c r="K88"/>
  <c r="K84" s="1"/>
  <c r="K44" s="1"/>
  <c r="E91"/>
  <c r="I92"/>
  <c r="J92" s="1"/>
  <c r="AB99"/>
  <c r="W411"/>
  <c r="Y119"/>
  <c r="Y411" s="1"/>
  <c r="AA413"/>
  <c r="AA116"/>
  <c r="J426"/>
  <c r="S216"/>
  <c r="X383"/>
  <c r="F340"/>
  <c r="G341"/>
  <c r="F428"/>
  <c r="V47"/>
  <c r="AE68"/>
  <c r="J89"/>
  <c r="G96"/>
  <c r="AC97"/>
  <c r="AE97" s="1"/>
  <c r="N411"/>
  <c r="N114"/>
  <c r="AM414"/>
  <c r="AM117"/>
  <c r="P227"/>
  <c r="P421" s="1"/>
  <c r="AB46"/>
  <c r="Y47"/>
  <c r="G49"/>
  <c r="AH60"/>
  <c r="AQ72"/>
  <c r="J76"/>
  <c r="R84"/>
  <c r="W86"/>
  <c r="H84"/>
  <c r="H44" s="1"/>
  <c r="AP412"/>
  <c r="AQ412" s="1"/>
  <c r="AQ92"/>
  <c r="E94"/>
  <c r="J105"/>
  <c r="Z118"/>
  <c r="AL411"/>
  <c r="AL410" s="1"/>
  <c r="AL114"/>
  <c r="AL118"/>
  <c r="J120"/>
  <c r="J412" s="1"/>
  <c r="AF412"/>
  <c r="AF115"/>
  <c r="M121"/>
  <c r="M413" s="1"/>
  <c r="U413"/>
  <c r="V121"/>
  <c r="V413" s="1"/>
  <c r="V122"/>
  <c r="AF414"/>
  <c r="AF117"/>
  <c r="AH117" s="1"/>
  <c r="AH122"/>
  <c r="AE128"/>
  <c r="AE420" s="1"/>
  <c r="G156"/>
  <c r="F163"/>
  <c r="G164"/>
  <c r="G179"/>
  <c r="G189"/>
  <c r="E188"/>
  <c r="AF198"/>
  <c r="AH198" s="1"/>
  <c r="AH200"/>
  <c r="E200"/>
  <c r="AH208"/>
  <c r="F216"/>
  <c r="G219"/>
  <c r="AE220"/>
  <c r="AE414" s="1"/>
  <c r="S232"/>
  <c r="S426" s="1"/>
  <c r="AB232"/>
  <c r="AB426" s="1"/>
  <c r="AK232"/>
  <c r="AK426" s="1"/>
  <c r="S244"/>
  <c r="E266"/>
  <c r="S279"/>
  <c r="R271"/>
  <c r="G280"/>
  <c r="G309"/>
  <c r="F307"/>
  <c r="Q381"/>
  <c r="S329"/>
  <c r="P351"/>
  <c r="AI412"/>
  <c r="AK120"/>
  <c r="AK412" s="1"/>
  <c r="AQ416"/>
  <c r="E275"/>
  <c r="G276"/>
  <c r="E272"/>
  <c r="E324" s="1"/>
  <c r="E428"/>
  <c r="P88"/>
  <c r="G110"/>
  <c r="F109"/>
  <c r="L411"/>
  <c r="M119"/>
  <c r="M411" s="1"/>
  <c r="L118"/>
  <c r="L114"/>
  <c r="H414"/>
  <c r="J122"/>
  <c r="G129"/>
  <c r="H425"/>
  <c r="J133"/>
  <c r="J425" s="1"/>
  <c r="K224"/>
  <c r="AG324"/>
  <c r="AH272"/>
  <c r="AN274"/>
  <c r="AP417"/>
  <c r="AP255"/>
  <c r="G317"/>
  <c r="AB336"/>
  <c r="Z332"/>
  <c r="Z328" s="1"/>
  <c r="Z380" s="1"/>
  <c r="S80"/>
  <c r="M91"/>
  <c r="P99"/>
  <c r="AH105"/>
  <c r="AB121"/>
  <c r="AB413" s="1"/>
  <c r="AK128"/>
  <c r="AK420" s="1"/>
  <c r="AQ143"/>
  <c r="G172"/>
  <c r="AC412"/>
  <c r="AE120"/>
  <c r="AE412" s="1"/>
  <c r="AC118"/>
  <c r="AC115"/>
  <c r="J216"/>
  <c r="AN45"/>
  <c r="K46"/>
  <c r="Z260"/>
  <c r="Z15" s="1"/>
  <c r="AQ56"/>
  <c r="AQ64"/>
  <c r="J68"/>
  <c r="AQ80"/>
  <c r="I88"/>
  <c r="F93"/>
  <c r="G98"/>
  <c r="F97"/>
  <c r="E99"/>
  <c r="E97" s="1"/>
  <c r="J101"/>
  <c r="V103"/>
  <c r="H113"/>
  <c r="N118"/>
  <c r="AF118"/>
  <c r="T411"/>
  <c r="T118"/>
  <c r="T114"/>
  <c r="AM411"/>
  <c r="AM118"/>
  <c r="E122"/>
  <c r="N414"/>
  <c r="N117"/>
  <c r="W414"/>
  <c r="W117"/>
  <c r="W113" s="1"/>
  <c r="AK123"/>
  <c r="AG425"/>
  <c r="AG424" s="1"/>
  <c r="AH424" s="1"/>
  <c r="AH133"/>
  <c r="AH425" s="1"/>
  <c r="AQ158"/>
  <c r="AB163"/>
  <c r="AB178"/>
  <c r="G218"/>
  <c r="E216"/>
  <c r="V220"/>
  <c r="J226"/>
  <c r="AG422"/>
  <c r="AH228"/>
  <c r="AH422" s="1"/>
  <c r="I426"/>
  <c r="I424" s="1"/>
  <c r="J232"/>
  <c r="P236"/>
  <c r="AO225"/>
  <c r="AO224" s="1"/>
  <c r="K421"/>
  <c r="M227"/>
  <c r="M421" s="1"/>
  <c r="S262"/>
  <c r="Z271"/>
  <c r="Z323" s="1"/>
  <c r="AM416"/>
  <c r="AN324"/>
  <c r="AN416" s="1"/>
  <c r="L325"/>
  <c r="M273"/>
  <c r="E273"/>
  <c r="E325" s="1"/>
  <c r="Q271"/>
  <c r="Q323" s="1"/>
  <c r="S283"/>
  <c r="G293"/>
  <c r="F291"/>
  <c r="E307"/>
  <c r="G308"/>
  <c r="AF417"/>
  <c r="AF415" s="1"/>
  <c r="AH325"/>
  <c r="AH417" s="1"/>
  <c r="U414"/>
  <c r="AG45"/>
  <c r="R46"/>
  <c r="AP46"/>
  <c r="AA47"/>
  <c r="W85"/>
  <c r="W45" s="1"/>
  <c r="F90"/>
  <c r="K92"/>
  <c r="M92" s="1"/>
  <c r="AA114"/>
  <c r="AI114"/>
  <c r="L115"/>
  <c r="AF116"/>
  <c r="AF259" s="1"/>
  <c r="AF14" s="1"/>
  <c r="AO116"/>
  <c r="L117"/>
  <c r="I118"/>
  <c r="R118"/>
  <c r="AA118"/>
  <c r="AO410"/>
  <c r="E121"/>
  <c r="AD413"/>
  <c r="AE121"/>
  <c r="AE413" s="1"/>
  <c r="P422"/>
  <c r="Q424"/>
  <c r="J138"/>
  <c r="S158"/>
  <c r="AE178"/>
  <c r="AE198"/>
  <c r="V212"/>
  <c r="AB216"/>
  <c r="AN220"/>
  <c r="M225"/>
  <c r="L224"/>
  <c r="AL224"/>
  <c r="I422"/>
  <c r="J228"/>
  <c r="J422" s="1"/>
  <c r="T426"/>
  <c r="T424" s="1"/>
  <c r="V232"/>
  <c r="V426" s="1"/>
  <c r="H225"/>
  <c r="E241"/>
  <c r="E243"/>
  <c r="E246"/>
  <c r="E244" s="1"/>
  <c r="AC244"/>
  <c r="AE244" s="1"/>
  <c r="AC242"/>
  <c r="E242" s="1"/>
  <c r="O416"/>
  <c r="P324"/>
  <c r="P416" s="1"/>
  <c r="AQ272"/>
  <c r="AP229"/>
  <c r="AQ325"/>
  <c r="E283"/>
  <c r="E299"/>
  <c r="E315"/>
  <c r="AP324"/>
  <c r="AQ324" s="1"/>
  <c r="H381"/>
  <c r="Y350"/>
  <c r="X330"/>
  <c r="H411"/>
  <c r="E119"/>
  <c r="Q410"/>
  <c r="AP410"/>
  <c r="AA414"/>
  <c r="AA117"/>
  <c r="AB117" s="1"/>
  <c r="AI414"/>
  <c r="AI117"/>
  <c r="AK117" s="1"/>
  <c r="O419"/>
  <c r="S422"/>
  <c r="R424"/>
  <c r="AM224"/>
  <c r="R421"/>
  <c r="S227"/>
  <c r="S421" s="1"/>
  <c r="E269"/>
  <c r="G269" s="1"/>
  <c r="E262"/>
  <c r="G265"/>
  <c r="X326"/>
  <c r="Y274"/>
  <c r="F283"/>
  <c r="G283" s="1"/>
  <c r="G284"/>
  <c r="F299"/>
  <c r="G300"/>
  <c r="F315"/>
  <c r="G316"/>
  <c r="R416"/>
  <c r="S324"/>
  <c r="S416" s="1"/>
  <c r="T402"/>
  <c r="V402" s="1"/>
  <c r="V386"/>
  <c r="AM402"/>
  <c r="AN402" s="1"/>
  <c r="AN386"/>
  <c r="L403"/>
  <c r="M403" s="1"/>
  <c r="M387"/>
  <c r="AH119"/>
  <c r="AH411" s="1"/>
  <c r="AQ119"/>
  <c r="AQ411" s="1"/>
  <c r="M120"/>
  <c r="M412" s="1"/>
  <c r="U412"/>
  <c r="V120"/>
  <c r="V412" s="1"/>
  <c r="K414"/>
  <c r="K117"/>
  <c r="S122"/>
  <c r="AB122"/>
  <c r="AJ414"/>
  <c r="H420"/>
  <c r="P128"/>
  <c r="Y128"/>
  <c r="J423"/>
  <c r="K424"/>
  <c r="S133"/>
  <c r="S425" s="1"/>
  <c r="AA425"/>
  <c r="AA424" s="1"/>
  <c r="AB424" s="1"/>
  <c r="AB133"/>
  <c r="AB425" s="1"/>
  <c r="J428"/>
  <c r="J153"/>
  <c r="S173"/>
  <c r="M188"/>
  <c r="I421"/>
  <c r="AN228"/>
  <c r="AN422" s="1"/>
  <c r="L426"/>
  <c r="L424" s="1"/>
  <c r="M232"/>
  <c r="M426" s="1"/>
  <c r="AN236"/>
  <c r="K240"/>
  <c r="M240" s="1"/>
  <c r="T227"/>
  <c r="T421" s="1"/>
  <c r="T419" s="1"/>
  <c r="V243"/>
  <c r="AD323"/>
  <c r="Q324"/>
  <c r="S272"/>
  <c r="AA416"/>
  <c r="AA415" s="1"/>
  <c r="AB415" s="1"/>
  <c r="AB324"/>
  <c r="AB416" s="1"/>
  <c r="I417"/>
  <c r="J325"/>
  <c r="J417" s="1"/>
  <c r="R417"/>
  <c r="S325"/>
  <c r="S417" s="1"/>
  <c r="AA417"/>
  <c r="AB325"/>
  <c r="AB417" s="1"/>
  <c r="AJ417"/>
  <c r="AK325"/>
  <c r="AK417" s="1"/>
  <c r="AB275"/>
  <c r="AH279"/>
  <c r="AG271"/>
  <c r="AQ287"/>
  <c r="AP246"/>
  <c r="AB291"/>
  <c r="AB307"/>
  <c r="G320"/>
  <c r="AN325"/>
  <c r="AN417" s="1"/>
  <c r="E344"/>
  <c r="E332" s="1"/>
  <c r="G347"/>
  <c r="AB376"/>
  <c r="AQ386"/>
  <c r="AO402"/>
  <c r="AQ402" s="1"/>
  <c r="AB388"/>
  <c r="AN388"/>
  <c r="AL404"/>
  <c r="F80"/>
  <c r="AC101"/>
  <c r="AE101" s="1"/>
  <c r="J119"/>
  <c r="J411" s="1"/>
  <c r="S119"/>
  <c r="S411" s="1"/>
  <c r="Y121"/>
  <c r="Y413" s="1"/>
  <c r="AH121"/>
  <c r="AH413" s="1"/>
  <c r="T414"/>
  <c r="AC414"/>
  <c r="AK122"/>
  <c r="I420"/>
  <c r="AH128"/>
  <c r="AH420" s="1"/>
  <c r="AQ128"/>
  <c r="G151"/>
  <c r="AH168"/>
  <c r="AE228"/>
  <c r="AE422" s="1"/>
  <c r="M241"/>
  <c r="AQ262"/>
  <c r="H415"/>
  <c r="S273"/>
  <c r="AB273"/>
  <c r="AK273"/>
  <c r="O326"/>
  <c r="P274"/>
  <c r="O417"/>
  <c r="P325"/>
  <c r="P417" s="1"/>
  <c r="AE326"/>
  <c r="AE418" s="1"/>
  <c r="AG332"/>
  <c r="T328"/>
  <c r="T380" s="1"/>
  <c r="V348"/>
  <c r="AE352"/>
  <c r="AC348"/>
  <c r="L402"/>
  <c r="M402" s="1"/>
  <c r="M386"/>
  <c r="Y386"/>
  <c r="W402"/>
  <c r="Y402" s="1"/>
  <c r="K420"/>
  <c r="AA420"/>
  <c r="AA419" s="1"/>
  <c r="AB419" s="1"/>
  <c r="M423"/>
  <c r="AJ424"/>
  <c r="Y426"/>
  <c r="AD226"/>
  <c r="U424"/>
  <c r="L271"/>
  <c r="AG326"/>
  <c r="AH274"/>
  <c r="AC271"/>
  <c r="AC323" s="1"/>
  <c r="V287"/>
  <c r="V303"/>
  <c r="S326"/>
  <c r="S418" s="1"/>
  <c r="AK326"/>
  <c r="AK418" s="1"/>
  <c r="AM330"/>
  <c r="AI328"/>
  <c r="AI380" s="1"/>
  <c r="R382"/>
  <c r="S382" s="1"/>
  <c r="S330"/>
  <c r="AK335"/>
  <c r="Y344"/>
  <c r="J350"/>
  <c r="H330"/>
  <c r="P360"/>
  <c r="M404"/>
  <c r="K415"/>
  <c r="U271"/>
  <c r="N415"/>
  <c r="AE349"/>
  <c r="AC329"/>
  <c r="AC381" s="1"/>
  <c r="W352"/>
  <c r="W348" s="1"/>
  <c r="Y348" s="1"/>
  <c r="W349"/>
  <c r="Y349" s="1"/>
  <c r="G359"/>
  <c r="F356"/>
  <c r="AD382"/>
  <c r="L416"/>
  <c r="M324"/>
  <c r="M416" s="1"/>
  <c r="AC415"/>
  <c r="AD325"/>
  <c r="AD381"/>
  <c r="AN333"/>
  <c r="AM329"/>
  <c r="E352"/>
  <c r="E349"/>
  <c r="E356"/>
  <c r="G358"/>
  <c r="F372"/>
  <c r="G372" s="1"/>
  <c r="G373"/>
  <c r="G399"/>
  <c r="F388"/>
  <c r="G400"/>
  <c r="O224"/>
  <c r="M228"/>
  <c r="M422" s="1"/>
  <c r="AK228"/>
  <c r="AK422" s="1"/>
  <c r="P232"/>
  <c r="P426" s="1"/>
  <c r="AN232"/>
  <c r="AN426" s="1"/>
  <c r="F247"/>
  <c r="G247" s="1"/>
  <c r="F262"/>
  <c r="M272"/>
  <c r="U324"/>
  <c r="V272"/>
  <c r="AD416"/>
  <c r="AE324"/>
  <c r="AE416" s="1"/>
  <c r="S274"/>
  <c r="AB274"/>
  <c r="AK274"/>
  <c r="F274"/>
  <c r="E319"/>
  <c r="G319" s="1"/>
  <c r="AI415"/>
  <c r="AP382"/>
  <c r="AQ382" s="1"/>
  <c r="AQ330"/>
  <c r="V331"/>
  <c r="U330"/>
  <c r="V334"/>
  <c r="W332"/>
  <c r="AF332"/>
  <c r="AF328" s="1"/>
  <c r="AF380" s="1"/>
  <c r="E335"/>
  <c r="G335" s="1"/>
  <c r="G339"/>
  <c r="V340"/>
  <c r="AB352"/>
  <c r="G353"/>
  <c r="F352"/>
  <c r="F349"/>
  <c r="G369"/>
  <c r="R401"/>
  <c r="S401" s="1"/>
  <c r="S385"/>
  <c r="AB393"/>
  <c r="AA385"/>
  <c r="AQ279"/>
  <c r="AQ295"/>
  <c r="AQ311"/>
  <c r="U328"/>
  <c r="S381"/>
  <c r="AB329"/>
  <c r="AO331"/>
  <c r="AO383" s="1"/>
  <c r="K328"/>
  <c r="K380" s="1"/>
  <c r="S333"/>
  <c r="G337"/>
  <c r="F336"/>
  <c r="AE340"/>
  <c r="AQ344"/>
  <c r="L348"/>
  <c r="M348" s="1"/>
  <c r="I348"/>
  <c r="AM348"/>
  <c r="P356"/>
  <c r="AB368"/>
  <c r="U404"/>
  <c r="V404" s="1"/>
  <c r="V388"/>
  <c r="E386"/>
  <c r="E389"/>
  <c r="F387"/>
  <c r="M393"/>
  <c r="K385"/>
  <c r="K401" s="1"/>
  <c r="AL415"/>
  <c r="T329"/>
  <c r="AJ329"/>
  <c r="AH393"/>
  <c r="AF385"/>
  <c r="AF401" s="1"/>
  <c r="AJ382"/>
  <c r="AK382" s="1"/>
  <c r="AK330"/>
  <c r="AK333"/>
  <c r="Y334"/>
  <c r="N331"/>
  <c r="N383" s="1"/>
  <c r="AD331"/>
  <c r="J351"/>
  <c r="S356"/>
  <c r="F364"/>
  <c r="G364" s="1"/>
  <c r="S372"/>
  <c r="AJ402"/>
  <c r="AK402" s="1"/>
  <c r="AK386"/>
  <c r="S387"/>
  <c r="AE387"/>
  <c r="AC403"/>
  <c r="AE403" s="1"/>
  <c r="G390"/>
  <c r="V403"/>
  <c r="AM332"/>
  <c r="AP348"/>
  <c r="E351"/>
  <c r="G351" s="1"/>
  <c r="G378"/>
  <c r="F389"/>
  <c r="O385"/>
  <c r="P389"/>
  <c r="AJ385"/>
  <c r="AK389"/>
  <c r="O348"/>
  <c r="V352"/>
  <c r="AN364"/>
  <c r="AE368"/>
  <c r="AE376"/>
  <c r="AD385"/>
  <c r="V387"/>
  <c r="AE388"/>
  <c r="T385"/>
  <c r="T401" s="1"/>
  <c r="V401" s="1"/>
  <c r="AC385"/>
  <c r="AC401" s="1"/>
  <c r="F393"/>
  <c r="G396"/>
  <c r="E427"/>
  <c r="AH403"/>
  <c r="N404"/>
  <c r="P404" s="1"/>
  <c r="P388"/>
  <c r="G395"/>
  <c r="E393"/>
  <c r="F427"/>
  <c r="P403"/>
  <c r="Y387"/>
  <c r="X403"/>
  <c r="Y403" s="1"/>
  <c r="L385"/>
  <c r="AM385"/>
  <c r="AN389"/>
  <c r="F344"/>
  <c r="AB360"/>
  <c r="P372"/>
  <c r="AQ372"/>
  <c r="S402"/>
  <c r="AB402"/>
  <c r="M389"/>
  <c r="W385"/>
  <c r="Y389"/>
  <c r="O402"/>
  <c r="P402" s="1"/>
  <c r="J404"/>
  <c r="AN404"/>
  <c r="AL387"/>
  <c r="AC419"/>
  <c r="AG404"/>
  <c r="AH404" s="1"/>
  <c r="W419"/>
  <c r="AO260" l="1"/>
  <c r="G72"/>
  <c r="AQ348"/>
  <c r="J331"/>
  <c r="AL328"/>
  <c r="AL380" s="1"/>
  <c r="Y352"/>
  <c r="L382"/>
  <c r="M382" s="1"/>
  <c r="L383"/>
  <c r="M383" s="1"/>
  <c r="P332"/>
  <c r="G350"/>
  <c r="W328"/>
  <c r="W380" s="1"/>
  <c r="AQ87"/>
  <c r="AE382"/>
  <c r="AH330"/>
  <c r="L410"/>
  <c r="Y424"/>
  <c r="Y226"/>
  <c r="V420"/>
  <c r="AK331"/>
  <c r="Y242"/>
  <c r="AB331"/>
  <c r="W257"/>
  <c r="J420"/>
  <c r="G109"/>
  <c r="G101"/>
  <c r="G60"/>
  <c r="AE332"/>
  <c r="F94"/>
  <c r="F239"/>
  <c r="G239" s="1"/>
  <c r="AN348"/>
  <c r="G356"/>
  <c r="J385"/>
  <c r="W240"/>
  <c r="Y240" s="1"/>
  <c r="AC84"/>
  <c r="AC44" s="1"/>
  <c r="AC328"/>
  <c r="AC380" s="1"/>
  <c r="E92"/>
  <c r="AF258"/>
  <c r="AF13" s="1"/>
  <c r="AH382"/>
  <c r="P383"/>
  <c r="AA328"/>
  <c r="AA380" s="1"/>
  <c r="AB380" s="1"/>
  <c r="AH401"/>
  <c r="P271"/>
  <c r="Y332"/>
  <c r="F233"/>
  <c r="G233" s="1"/>
  <c r="G393"/>
  <c r="E385"/>
  <c r="E329"/>
  <c r="E381" s="1"/>
  <c r="Y331"/>
  <c r="S348"/>
  <c r="G287"/>
  <c r="F402"/>
  <c r="M420"/>
  <c r="P348"/>
  <c r="F266"/>
  <c r="AQ249"/>
  <c r="J381"/>
  <c r="AB271"/>
  <c r="W224"/>
  <c r="AQ241"/>
  <c r="AC15"/>
  <c r="AC409" s="1"/>
  <c r="AO328"/>
  <c r="AO380" s="1"/>
  <c r="G376"/>
  <c r="AI383"/>
  <c r="AK383" s="1"/>
  <c r="AQ401"/>
  <c r="AK348"/>
  <c r="AE323"/>
  <c r="AN271"/>
  <c r="I418"/>
  <c r="Y227"/>
  <c r="Y421" s="1"/>
  <c r="AJ224"/>
  <c r="AK224" s="1"/>
  <c r="AJ258"/>
  <c r="AJ13" s="1"/>
  <c r="AB323"/>
  <c r="AE330"/>
  <c r="AE348"/>
  <c r="AQ385"/>
  <c r="P323"/>
  <c r="F249"/>
  <c r="G249" s="1"/>
  <c r="H260"/>
  <c r="H15" s="1"/>
  <c r="Y383"/>
  <c r="G303"/>
  <c r="U410"/>
  <c r="G148"/>
  <c r="N258"/>
  <c r="N13" s="1"/>
  <c r="N408" s="1"/>
  <c r="AB414"/>
  <c r="S117"/>
  <c r="G52"/>
  <c r="G68"/>
  <c r="AB84"/>
  <c r="G54"/>
  <c r="AH84"/>
  <c r="AL84"/>
  <c r="AL44" s="1"/>
  <c r="G76"/>
  <c r="W84"/>
  <c r="Y84" s="1"/>
  <c r="AK84"/>
  <c r="AN419"/>
  <c r="V14"/>
  <c r="V116"/>
  <c r="G212"/>
  <c r="AH114"/>
  <c r="R410"/>
  <c r="S410" s="1"/>
  <c r="G48"/>
  <c r="AE85"/>
  <c r="AG44"/>
  <c r="AH44" s="1"/>
  <c r="AJ260"/>
  <c r="AJ15" s="1"/>
  <c r="AJ409" s="1"/>
  <c r="G81"/>
  <c r="G64"/>
  <c r="G103"/>
  <c r="V115"/>
  <c r="G173"/>
  <c r="V258"/>
  <c r="V419"/>
  <c r="G143"/>
  <c r="AH414"/>
  <c r="AN117"/>
  <c r="G178"/>
  <c r="Q258"/>
  <c r="Q13" s="1"/>
  <c r="Q408" s="1"/>
  <c r="V259"/>
  <c r="G203"/>
  <c r="I410"/>
  <c r="Z409"/>
  <c r="G153"/>
  <c r="Z258"/>
  <c r="Z13" s="1"/>
  <c r="Z408" s="1"/>
  <c r="AD258"/>
  <c r="AD13" s="1"/>
  <c r="F413"/>
  <c r="AQ118"/>
  <c r="Q113"/>
  <c r="AC257"/>
  <c r="AC12" s="1"/>
  <c r="F116"/>
  <c r="AE116"/>
  <c r="AG113"/>
  <c r="T410"/>
  <c r="G133"/>
  <c r="E118"/>
  <c r="M115"/>
  <c r="AE115"/>
  <c r="AC410"/>
  <c r="AF410"/>
  <c r="AH410" s="1"/>
  <c r="J117"/>
  <c r="G183"/>
  <c r="AQ117"/>
  <c r="AE14"/>
  <c r="R113"/>
  <c r="S113" s="1"/>
  <c r="Z113"/>
  <c r="Z256" s="1"/>
  <c r="AN115"/>
  <c r="T13"/>
  <c r="AE259"/>
  <c r="S114"/>
  <c r="X257"/>
  <c r="X12" s="1"/>
  <c r="AL258"/>
  <c r="Q256"/>
  <c r="AL113"/>
  <c r="AL15"/>
  <c r="AL409" s="1"/>
  <c r="AK118"/>
  <c r="G168"/>
  <c r="F114"/>
  <c r="AH118"/>
  <c r="AD410"/>
  <c r="G208"/>
  <c r="J116"/>
  <c r="AK414"/>
  <c r="S414"/>
  <c r="AN414"/>
  <c r="J118"/>
  <c r="J414"/>
  <c r="G193"/>
  <c r="M414"/>
  <c r="Y117"/>
  <c r="Y118"/>
  <c r="W260"/>
  <c r="W15" s="1"/>
  <c r="W409" s="1"/>
  <c r="AN259"/>
  <c r="G158"/>
  <c r="P116"/>
  <c r="G121"/>
  <c r="AB118"/>
  <c r="AJ410"/>
  <c r="S118"/>
  <c r="AK115"/>
  <c r="AA410"/>
  <c r="AB410" s="1"/>
  <c r="AN114"/>
  <c r="AK419"/>
  <c r="AH115"/>
  <c r="E117"/>
  <c r="E426"/>
  <c r="AQ410"/>
  <c r="S424"/>
  <c r="AI113"/>
  <c r="AI256" s="1"/>
  <c r="G163"/>
  <c r="AA257"/>
  <c r="AA12" s="1"/>
  <c r="Z257"/>
  <c r="Z12" s="1"/>
  <c r="J259"/>
  <c r="AG258"/>
  <c r="AG13" s="1"/>
  <c r="F414"/>
  <c r="O410"/>
  <c r="G128"/>
  <c r="E413"/>
  <c r="P414"/>
  <c r="V424"/>
  <c r="AI410"/>
  <c r="V414"/>
  <c r="X260"/>
  <c r="X15" s="1"/>
  <c r="G122"/>
  <c r="M116"/>
  <c r="F117"/>
  <c r="V114"/>
  <c r="M118"/>
  <c r="G216"/>
  <c r="G188"/>
  <c r="X410"/>
  <c r="AN116"/>
  <c r="G423"/>
  <c r="J114"/>
  <c r="I113"/>
  <c r="J113" s="1"/>
  <c r="AK424"/>
  <c r="K419"/>
  <c r="M419" s="1"/>
  <c r="Y420"/>
  <c r="H421"/>
  <c r="F422"/>
  <c r="G422" s="1"/>
  <c r="N420"/>
  <c r="N419" s="1"/>
  <c r="P419" s="1"/>
  <c r="Q257"/>
  <c r="S257" s="1"/>
  <c r="AM258"/>
  <c r="F421"/>
  <c r="X419"/>
  <c r="Y419" s="1"/>
  <c r="P424"/>
  <c r="X224"/>
  <c r="Y224" s="1"/>
  <c r="F248"/>
  <c r="S224"/>
  <c r="S225"/>
  <c r="AH385"/>
  <c r="E404"/>
  <c r="E402"/>
  <c r="P331"/>
  <c r="F253"/>
  <c r="G253" s="1"/>
  <c r="AQ253"/>
  <c r="J329"/>
  <c r="W329"/>
  <c r="W381" s="1"/>
  <c r="Y381" s="1"/>
  <c r="AE329"/>
  <c r="O328"/>
  <c r="P328" s="1"/>
  <c r="S332"/>
  <c r="AG381"/>
  <c r="AH381" s="1"/>
  <c r="G368"/>
  <c r="AN331"/>
  <c r="G340"/>
  <c r="AN383"/>
  <c r="AE271"/>
  <c r="R415"/>
  <c r="G291"/>
  <c r="G295"/>
  <c r="G315"/>
  <c r="Y116"/>
  <c r="X259"/>
  <c r="E115"/>
  <c r="AC113"/>
  <c r="G333"/>
  <c r="F329"/>
  <c r="G329" s="1"/>
  <c r="G344"/>
  <c r="E401"/>
  <c r="P92"/>
  <c r="O84"/>
  <c r="O15"/>
  <c r="G352"/>
  <c r="F348"/>
  <c r="L323"/>
  <c r="M323" s="1"/>
  <c r="M271"/>
  <c r="AQ46"/>
  <c r="I84"/>
  <c r="J88"/>
  <c r="AG416"/>
  <c r="AH324"/>
  <c r="AH416" s="1"/>
  <c r="X323"/>
  <c r="Y323" s="1"/>
  <c r="Y271"/>
  <c r="AK271"/>
  <c r="AJ323"/>
  <c r="AK323" s="1"/>
  <c r="AO84"/>
  <c r="AQ88"/>
  <c r="AE114"/>
  <c r="AD113"/>
  <c r="F326"/>
  <c r="G326" s="1"/>
  <c r="G274"/>
  <c r="F404"/>
  <c r="G388"/>
  <c r="AQ229"/>
  <c r="F229"/>
  <c r="AO258"/>
  <c r="AO13" s="1"/>
  <c r="AO408" s="1"/>
  <c r="M86"/>
  <c r="L46"/>
  <c r="O382"/>
  <c r="P382" s="1"/>
  <c r="P330"/>
  <c r="F385"/>
  <c r="G389"/>
  <c r="U113"/>
  <c r="U256" s="1"/>
  <c r="AG257"/>
  <c r="AH45"/>
  <c r="AA259"/>
  <c r="AB116"/>
  <c r="AK44"/>
  <c r="S84"/>
  <c r="R44"/>
  <c r="AD257"/>
  <c r="G428"/>
  <c r="F85"/>
  <c r="F88"/>
  <c r="G89"/>
  <c r="AQ243"/>
  <c r="F243"/>
  <c r="G243" s="1"/>
  <c r="U418"/>
  <c r="V326"/>
  <c r="V418" s="1"/>
  <c r="R419"/>
  <c r="S419" s="1"/>
  <c r="E412"/>
  <c r="AI408"/>
  <c r="AP323"/>
  <c r="AQ323" s="1"/>
  <c r="AQ271"/>
  <c r="AP237"/>
  <c r="AP225" s="1"/>
  <c r="AD260"/>
  <c r="AE47"/>
  <c r="G250"/>
  <c r="E248"/>
  <c r="AQ115"/>
  <c r="L257"/>
  <c r="M45"/>
  <c r="AL257"/>
  <c r="AL12" s="1"/>
  <c r="I15"/>
  <c r="F332"/>
  <c r="G336"/>
  <c r="U380"/>
  <c r="V380" s="1"/>
  <c r="V328"/>
  <c r="G262"/>
  <c r="AM381"/>
  <c r="AN381" s="1"/>
  <c r="AN329"/>
  <c r="I419"/>
  <c r="G80"/>
  <c r="AP242"/>
  <c r="AQ246"/>
  <c r="F246"/>
  <c r="AP244"/>
  <c r="AQ244" s="1"/>
  <c r="Q416"/>
  <c r="F411"/>
  <c r="AH116"/>
  <c r="E240"/>
  <c r="AM415"/>
  <c r="AN415" s="1"/>
  <c r="AD224"/>
  <c r="E116"/>
  <c r="AQ255"/>
  <c r="F255"/>
  <c r="AP252"/>
  <c r="AQ252" s="1"/>
  <c r="G307"/>
  <c r="G200"/>
  <c r="E198"/>
  <c r="G198" s="1"/>
  <c r="U260"/>
  <c r="AI260"/>
  <c r="AQ331"/>
  <c r="AP234"/>
  <c r="AP230"/>
  <c r="AP383"/>
  <c r="AQ383" s="1"/>
  <c r="V225"/>
  <c r="T224"/>
  <c r="V224" s="1"/>
  <c r="G99"/>
  <c r="E45"/>
  <c r="AI257"/>
  <c r="AI12" s="1"/>
  <c r="AA44"/>
  <c r="T381"/>
  <c r="V381" s="1"/>
  <c r="V329"/>
  <c r="AK114"/>
  <c r="AJ113"/>
  <c r="AK113" s="1"/>
  <c r="X416"/>
  <c r="Y324"/>
  <c r="Y416" s="1"/>
  <c r="AN332"/>
  <c r="AM328"/>
  <c r="AE325"/>
  <c r="AE417" s="1"/>
  <c r="AD417"/>
  <c r="AD415" s="1"/>
  <c r="AE415" s="1"/>
  <c r="R380"/>
  <c r="S380" s="1"/>
  <c r="S328"/>
  <c r="R258"/>
  <c r="S46"/>
  <c r="N113"/>
  <c r="E88"/>
  <c r="E85"/>
  <c r="AF260"/>
  <c r="AH331"/>
  <c r="AG383"/>
  <c r="AN46"/>
  <c r="AM12"/>
  <c r="AF421"/>
  <c r="AF419" s="1"/>
  <c r="AH419" s="1"/>
  <c r="AF224"/>
  <c r="AH224" s="1"/>
  <c r="P85"/>
  <c r="O45"/>
  <c r="U323"/>
  <c r="V323" s="1"/>
  <c r="V271"/>
  <c r="E425"/>
  <c r="H424"/>
  <c r="J424" s="1"/>
  <c r="AN387"/>
  <c r="AL403"/>
  <c r="AN403" s="1"/>
  <c r="AM401"/>
  <c r="AN401" s="1"/>
  <c r="AN385"/>
  <c r="AD383"/>
  <c r="AE383" s="1"/>
  <c r="AE331"/>
  <c r="L328"/>
  <c r="E331"/>
  <c r="V227"/>
  <c r="V421" s="1"/>
  <c r="AB381"/>
  <c r="M424"/>
  <c r="AG328"/>
  <c r="AH332"/>
  <c r="AK328"/>
  <c r="G299"/>
  <c r="P259"/>
  <c r="O14"/>
  <c r="P14" s="1"/>
  <c r="AH259"/>
  <c r="AG14"/>
  <c r="AH14" s="1"/>
  <c r="G266"/>
  <c r="E225"/>
  <c r="H224"/>
  <c r="J224" s="1"/>
  <c r="M117"/>
  <c r="G90"/>
  <c r="AN118"/>
  <c r="AQ417"/>
  <c r="AP415"/>
  <c r="W410"/>
  <c r="K113"/>
  <c r="K256" s="1"/>
  <c r="K257"/>
  <c r="K12" s="1"/>
  <c r="R259"/>
  <c r="S116"/>
  <c r="O381"/>
  <c r="P381" s="1"/>
  <c r="P329"/>
  <c r="N224"/>
  <c r="P224" s="1"/>
  <c r="P226"/>
  <c r="P420" s="1"/>
  <c r="G123"/>
  <c r="AO418"/>
  <c r="AQ326"/>
  <c r="AO15"/>
  <c r="AJ257"/>
  <c r="AK45"/>
  <c r="E114"/>
  <c r="AQ332"/>
  <c r="AP328"/>
  <c r="AP235"/>
  <c r="AP231"/>
  <c r="Y45"/>
  <c r="J225"/>
  <c r="G119"/>
  <c r="F118"/>
  <c r="I416"/>
  <c r="J324"/>
  <c r="J416" s="1"/>
  <c r="M259"/>
  <c r="L14"/>
  <c r="X113"/>
  <c r="P117"/>
  <c r="J348"/>
  <c r="I328"/>
  <c r="U382"/>
  <c r="V330"/>
  <c r="E227"/>
  <c r="T417"/>
  <c r="V325"/>
  <c r="V417" s="1"/>
  <c r="AO257"/>
  <c r="AO12" s="1"/>
  <c r="AQ45"/>
  <c r="W401"/>
  <c r="Y401" s="1"/>
  <c r="Y385"/>
  <c r="AB385"/>
  <c r="AA401"/>
  <c r="AB401" s="1"/>
  <c r="L417"/>
  <c r="M325"/>
  <c r="M417" s="1"/>
  <c r="F382"/>
  <c r="G330"/>
  <c r="E86"/>
  <c r="X258"/>
  <c r="P94"/>
  <c r="O86"/>
  <c r="J85"/>
  <c r="I45"/>
  <c r="H323"/>
  <c r="J323" s="1"/>
  <c r="J271"/>
  <c r="AJ415"/>
  <c r="AK415" s="1"/>
  <c r="G427"/>
  <c r="G97"/>
  <c r="AG418"/>
  <c r="AH326"/>
  <c r="AH418" s="1"/>
  <c r="O418"/>
  <c r="O415" s="1"/>
  <c r="P415" s="1"/>
  <c r="P326"/>
  <c r="P418" s="1"/>
  <c r="AG323"/>
  <c r="AH323" s="1"/>
  <c r="AH271"/>
  <c r="AK380"/>
  <c r="AC240"/>
  <c r="AE240" s="1"/>
  <c r="AC226"/>
  <c r="E226" s="1"/>
  <c r="AO259"/>
  <c r="E259" s="1"/>
  <c r="AQ116"/>
  <c r="AM410"/>
  <c r="AN410" s="1"/>
  <c r="G93"/>
  <c r="H257"/>
  <c r="E414"/>
  <c r="AN86"/>
  <c r="E271"/>
  <c r="E323" s="1"/>
  <c r="Y85"/>
  <c r="AD420"/>
  <c r="AD419" s="1"/>
  <c r="AE419" s="1"/>
  <c r="G120"/>
  <c r="AO113"/>
  <c r="AQ113" s="1"/>
  <c r="AB332"/>
  <c r="O113"/>
  <c r="P115"/>
  <c r="AM260"/>
  <c r="AN47"/>
  <c r="AE380"/>
  <c r="AB224"/>
  <c r="R12"/>
  <c r="AM113"/>
  <c r="P118"/>
  <c r="AF113"/>
  <c r="P87"/>
  <c r="N47"/>
  <c r="AM44"/>
  <c r="AE385"/>
  <c r="AD401"/>
  <c r="AE401" s="1"/>
  <c r="K258"/>
  <c r="G91"/>
  <c r="E87"/>
  <c r="G87" s="1"/>
  <c r="G275"/>
  <c r="F271"/>
  <c r="O401"/>
  <c r="P401" s="1"/>
  <c r="P385"/>
  <c r="U416"/>
  <c r="V324"/>
  <c r="V416" s="1"/>
  <c r="Y326"/>
  <c r="Y418" s="1"/>
  <c r="X418"/>
  <c r="Y86"/>
  <c r="W46"/>
  <c r="J86"/>
  <c r="I46"/>
  <c r="V118"/>
  <c r="AB330"/>
  <c r="AA382"/>
  <c r="AB382" s="1"/>
  <c r="N410"/>
  <c r="K47"/>
  <c r="M87"/>
  <c r="AJ259"/>
  <c r="AK116"/>
  <c r="T260"/>
  <c r="T15" s="1"/>
  <c r="T409" s="1"/>
  <c r="S260"/>
  <c r="R15"/>
  <c r="E348"/>
  <c r="E328" s="1"/>
  <c r="E380" s="1"/>
  <c r="AN224"/>
  <c r="H410"/>
  <c r="E411"/>
  <c r="M224"/>
  <c r="AB114"/>
  <c r="AA113"/>
  <c r="L401"/>
  <c r="M401" s="1"/>
  <c r="M385"/>
  <c r="G386"/>
  <c r="G387"/>
  <c r="F403"/>
  <c r="V385"/>
  <c r="AK385"/>
  <c r="AJ401"/>
  <c r="AK401" s="1"/>
  <c r="AJ381"/>
  <c r="AK381" s="1"/>
  <c r="AK329"/>
  <c r="G349"/>
  <c r="AE381"/>
  <c r="J330"/>
  <c r="H382"/>
  <c r="AN330"/>
  <c r="AM382"/>
  <c r="AN382" s="1"/>
  <c r="X380"/>
  <c r="Y380" s="1"/>
  <c r="Y328"/>
  <c r="J332"/>
  <c r="X382"/>
  <c r="Y382" s="1"/>
  <c r="Y330"/>
  <c r="AA260"/>
  <c r="AB47"/>
  <c r="F426"/>
  <c r="T113"/>
  <c r="T257"/>
  <c r="AE88"/>
  <c r="M114"/>
  <c r="L113"/>
  <c r="L260"/>
  <c r="R323"/>
  <c r="S323" s="1"/>
  <c r="S271"/>
  <c r="AQ114"/>
  <c r="AQ86"/>
  <c r="K410"/>
  <c r="G272"/>
  <c r="F324"/>
  <c r="G324" s="1"/>
  <c r="F412"/>
  <c r="Q383"/>
  <c r="S331"/>
  <c r="F238"/>
  <c r="G238" s="1"/>
  <c r="AQ238"/>
  <c r="M88"/>
  <c r="L84"/>
  <c r="V44"/>
  <c r="AE328"/>
  <c r="U12"/>
  <c r="AP381"/>
  <c r="AQ381" s="1"/>
  <c r="AQ329"/>
  <c r="G273"/>
  <c r="F325"/>
  <c r="G325" s="1"/>
  <c r="P114"/>
  <c r="F115"/>
  <c r="J14"/>
  <c r="AK258"/>
  <c r="AH47"/>
  <c r="AE118"/>
  <c r="N257"/>
  <c r="N12" s="1"/>
  <c r="H256" l="1"/>
  <c r="AE84"/>
  <c r="O380"/>
  <c r="P380" s="1"/>
  <c r="M410"/>
  <c r="AB328"/>
  <c r="G94"/>
  <c r="E84"/>
  <c r="E44" s="1"/>
  <c r="J260"/>
  <c r="AG256"/>
  <c r="E113"/>
  <c r="Y329"/>
  <c r="AA13"/>
  <c r="F381"/>
  <c r="G381" s="1"/>
  <c r="F417"/>
  <c r="G248"/>
  <c r="V410"/>
  <c r="G413"/>
  <c r="P410"/>
  <c r="AN84"/>
  <c r="W44"/>
  <c r="W256" s="1"/>
  <c r="AL256"/>
  <c r="Y257"/>
  <c r="G116"/>
  <c r="G117"/>
  <c r="AN258"/>
  <c r="J410"/>
  <c r="G414"/>
  <c r="AB258"/>
  <c r="T408"/>
  <c r="AE410"/>
  <c r="AN113"/>
  <c r="AB113"/>
  <c r="AK410"/>
  <c r="AH113"/>
  <c r="Y410"/>
  <c r="G118"/>
  <c r="AH258"/>
  <c r="Y260"/>
  <c r="Z10"/>
  <c r="Z407"/>
  <c r="Z406" s="1"/>
  <c r="M113"/>
  <c r="E424"/>
  <c r="G115"/>
  <c r="G426"/>
  <c r="AB257"/>
  <c r="E421"/>
  <c r="G421" s="1"/>
  <c r="AN257"/>
  <c r="P113"/>
  <c r="T256"/>
  <c r="V256" s="1"/>
  <c r="AF256"/>
  <c r="Q12"/>
  <c r="Q407" s="1"/>
  <c r="E420"/>
  <c r="H419"/>
  <c r="J419" s="1"/>
  <c r="N256"/>
  <c r="G402"/>
  <c r="G403"/>
  <c r="G404"/>
  <c r="W12"/>
  <c r="Y12" s="1"/>
  <c r="AM13"/>
  <c r="AM408" s="1"/>
  <c r="AP228"/>
  <c r="AQ228" s="1"/>
  <c r="AG415"/>
  <c r="AH415" s="1"/>
  <c r="X415"/>
  <c r="Y415" s="1"/>
  <c r="U415"/>
  <c r="F113"/>
  <c r="X14"/>
  <c r="Y14" s="1"/>
  <c r="Y259"/>
  <c r="AE113"/>
  <c r="G412"/>
  <c r="E410"/>
  <c r="G382"/>
  <c r="AL13"/>
  <c r="AL408" s="1"/>
  <c r="K260"/>
  <c r="M260" s="1"/>
  <c r="M47"/>
  <c r="E47"/>
  <c r="AM407"/>
  <c r="AN12"/>
  <c r="AI407"/>
  <c r="M257"/>
  <c r="L12"/>
  <c r="R407"/>
  <c r="I380"/>
  <c r="J380" s="1"/>
  <c r="J328"/>
  <c r="H409"/>
  <c r="G255"/>
  <c r="F252"/>
  <c r="G252" s="1"/>
  <c r="G332"/>
  <c r="F328"/>
  <c r="L415"/>
  <c r="M415" s="1"/>
  <c r="P84"/>
  <c r="O44"/>
  <c r="S383"/>
  <c r="Q15"/>
  <c r="Q409" s="1"/>
  <c r="AC407"/>
  <c r="AC258"/>
  <c r="AC224"/>
  <c r="AC256" s="1"/>
  <c r="F418"/>
  <c r="Y113"/>
  <c r="X256"/>
  <c r="O257"/>
  <c r="P45"/>
  <c r="AI15"/>
  <c r="AK260"/>
  <c r="Q415"/>
  <c r="S415" s="1"/>
  <c r="E416"/>
  <c r="I409"/>
  <c r="J15"/>
  <c r="S44"/>
  <c r="R256"/>
  <c r="S256" s="1"/>
  <c r="AB259"/>
  <c r="AA14"/>
  <c r="AB14" s="1"/>
  <c r="L258"/>
  <c r="M46"/>
  <c r="AQ84"/>
  <c r="AO44"/>
  <c r="J84"/>
  <c r="I44"/>
  <c r="AO407"/>
  <c r="AO10"/>
  <c r="S259"/>
  <c r="R14"/>
  <c r="S14" s="1"/>
  <c r="AB260"/>
  <c r="AA15"/>
  <c r="AA10" s="1"/>
  <c r="I415"/>
  <c r="J415" s="1"/>
  <c r="F416"/>
  <c r="AG380"/>
  <c r="AH380" s="1"/>
  <c r="AH328"/>
  <c r="G385"/>
  <c r="F401"/>
  <c r="G348"/>
  <c r="AA408"/>
  <c r="AB408" s="1"/>
  <c r="AB13"/>
  <c r="G229"/>
  <c r="T12"/>
  <c r="V257"/>
  <c r="AE44"/>
  <c r="E257"/>
  <c r="H12"/>
  <c r="I257"/>
  <c r="J45"/>
  <c r="AA407"/>
  <c r="AB12"/>
  <c r="V382"/>
  <c r="U13"/>
  <c r="M14"/>
  <c r="AJ12"/>
  <c r="AK257"/>
  <c r="S258"/>
  <c r="R13"/>
  <c r="Y44"/>
  <c r="U15"/>
  <c r="V260"/>
  <c r="AD15"/>
  <c r="AE260"/>
  <c r="G88"/>
  <c r="AF408"/>
  <c r="K13"/>
  <c r="K408" s="1"/>
  <c r="AN260"/>
  <c r="AM15"/>
  <c r="F235"/>
  <c r="G235" s="1"/>
  <c r="AQ235"/>
  <c r="AQ418"/>
  <c r="AO415"/>
  <c r="AQ415" s="1"/>
  <c r="E418"/>
  <c r="AF15"/>
  <c r="AH260"/>
  <c r="AQ234"/>
  <c r="F234"/>
  <c r="AP232"/>
  <c r="AQ232" s="1"/>
  <c r="AQ242"/>
  <c r="AP240"/>
  <c r="AQ240" s="1"/>
  <c r="F242"/>
  <c r="H13"/>
  <c r="J382"/>
  <c r="N260"/>
  <c r="P47"/>
  <c r="P86"/>
  <c r="O46"/>
  <c r="AQ328"/>
  <c r="AP380"/>
  <c r="AQ380" s="1"/>
  <c r="AJ256"/>
  <c r="AK256" s="1"/>
  <c r="O409"/>
  <c r="R409"/>
  <c r="F410"/>
  <c r="G411"/>
  <c r="G271"/>
  <c r="F323"/>
  <c r="G323" s="1"/>
  <c r="AE257"/>
  <c r="AD12"/>
  <c r="N407"/>
  <c r="AK259"/>
  <c r="AJ14"/>
  <c r="AK14" s="1"/>
  <c r="X407"/>
  <c r="AD256"/>
  <c r="F92"/>
  <c r="G92" s="1"/>
  <c r="AO409"/>
  <c r="AG408"/>
  <c r="AH13"/>
  <c r="E224"/>
  <c r="E383"/>
  <c r="G331"/>
  <c r="AH383"/>
  <c r="AG15"/>
  <c r="G246"/>
  <c r="F244"/>
  <c r="G244" s="1"/>
  <c r="AL407"/>
  <c r="G85"/>
  <c r="F45"/>
  <c r="AH257"/>
  <c r="AG12"/>
  <c r="AD408"/>
  <c r="G114"/>
  <c r="AM256"/>
  <c r="AN44"/>
  <c r="W258"/>
  <c r="W13" s="1"/>
  <c r="W408" s="1"/>
  <c r="Y46"/>
  <c r="K407"/>
  <c r="AQ225"/>
  <c r="F225"/>
  <c r="AP257"/>
  <c r="E417"/>
  <c r="T415"/>
  <c r="F86"/>
  <c r="U407"/>
  <c r="AO14"/>
  <c r="AQ259"/>
  <c r="X13"/>
  <c r="X10" s="1"/>
  <c r="AM380"/>
  <c r="AN380" s="1"/>
  <c r="AN328"/>
  <c r="M84"/>
  <c r="L44"/>
  <c r="L15"/>
  <c r="I258"/>
  <c r="J46"/>
  <c r="E46"/>
  <c r="AJ408"/>
  <c r="AK408" s="1"/>
  <c r="AK13"/>
  <c r="X409"/>
  <c r="Y409" s="1"/>
  <c r="Y15"/>
  <c r="F259"/>
  <c r="AP227"/>
  <c r="F231"/>
  <c r="G231" s="1"/>
  <c r="AQ231"/>
  <c r="AQ425" s="1"/>
  <c r="AP425"/>
  <c r="M328"/>
  <c r="L380"/>
  <c r="M380" s="1"/>
  <c r="AB44"/>
  <c r="AA256"/>
  <c r="AB256" s="1"/>
  <c r="AP226"/>
  <c r="AP224" s="1"/>
  <c r="F230"/>
  <c r="G230" s="1"/>
  <c r="AQ230"/>
  <c r="AP236"/>
  <c r="AQ236" s="1"/>
  <c r="AQ237"/>
  <c r="F237"/>
  <c r="V113"/>
  <c r="AH256" l="1"/>
  <c r="G417"/>
  <c r="V415"/>
  <c r="AN256"/>
  <c r="E419"/>
  <c r="AB10"/>
  <c r="G410"/>
  <c r="G45"/>
  <c r="F84"/>
  <c r="G84" s="1"/>
  <c r="G47"/>
  <c r="G113"/>
  <c r="F14"/>
  <c r="S12"/>
  <c r="W407"/>
  <c r="Y407" s="1"/>
  <c r="AM10"/>
  <c r="G401"/>
  <c r="G383"/>
  <c r="U10"/>
  <c r="Q10"/>
  <c r="AN408"/>
  <c r="AL10"/>
  <c r="G259"/>
  <c r="AL406"/>
  <c r="AN13"/>
  <c r="S409"/>
  <c r="AD407"/>
  <c r="AE12"/>
  <c r="AD10"/>
  <c r="I256"/>
  <c r="J256" s="1"/>
  <c r="J44"/>
  <c r="AP424"/>
  <c r="AQ424" s="1"/>
  <c r="F425"/>
  <c r="AP12"/>
  <c r="AQ257"/>
  <c r="R408"/>
  <c r="S408" s="1"/>
  <c r="S13"/>
  <c r="T407"/>
  <c r="T406" s="1"/>
  <c r="T10"/>
  <c r="AO256"/>
  <c r="E256" s="1"/>
  <c r="AQ44"/>
  <c r="P257"/>
  <c r="O12"/>
  <c r="V12"/>
  <c r="AQ224"/>
  <c r="AP256"/>
  <c r="N15"/>
  <c r="P260"/>
  <c r="AM409"/>
  <c r="AN409" s="1"/>
  <c r="AN15"/>
  <c r="AD409"/>
  <c r="AE409" s="1"/>
  <c r="AE15"/>
  <c r="AB407"/>
  <c r="F228"/>
  <c r="G228" s="1"/>
  <c r="R10"/>
  <c r="AN407"/>
  <c r="AQ226"/>
  <c r="AQ420" s="1"/>
  <c r="AP420"/>
  <c r="AP258"/>
  <c r="F226"/>
  <c r="AQ227"/>
  <c r="F227"/>
  <c r="G227" s="1"/>
  <c r="AP260"/>
  <c r="Q406"/>
  <c r="AH408"/>
  <c r="AE224"/>
  <c r="AJ407"/>
  <c r="AJ10"/>
  <c r="AK12"/>
  <c r="J409"/>
  <c r="Y256"/>
  <c r="S407"/>
  <c r="Y258"/>
  <c r="G416"/>
  <c r="F415"/>
  <c r="F380"/>
  <c r="G328"/>
  <c r="G225"/>
  <c r="AA409"/>
  <c r="AB409" s="1"/>
  <c r="AB15"/>
  <c r="H408"/>
  <c r="AF409"/>
  <c r="AF406" s="1"/>
  <c r="AF10"/>
  <c r="E258"/>
  <c r="J257"/>
  <c r="F257"/>
  <c r="I12"/>
  <c r="L13"/>
  <c r="L10" s="1"/>
  <c r="M258"/>
  <c r="E415"/>
  <c r="O256"/>
  <c r="P256" s="1"/>
  <c r="P44"/>
  <c r="L407"/>
  <c r="M12"/>
  <c r="AI409"/>
  <c r="AK409" s="1"/>
  <c r="AK15"/>
  <c r="J258"/>
  <c r="I13"/>
  <c r="G86"/>
  <c r="F46"/>
  <c r="AG407"/>
  <c r="AH12"/>
  <c r="AG10"/>
  <c r="AG409"/>
  <c r="AH15"/>
  <c r="P46"/>
  <c r="O258"/>
  <c r="G242"/>
  <c r="F240"/>
  <c r="G240" s="1"/>
  <c r="V15"/>
  <c r="U409"/>
  <c r="V409" s="1"/>
  <c r="H407"/>
  <c r="H10"/>
  <c r="E12"/>
  <c r="G418"/>
  <c r="K15"/>
  <c r="M15" s="1"/>
  <c r="E260"/>
  <c r="W10"/>
  <c r="Y10" s="1"/>
  <c r="AC13"/>
  <c r="AE258"/>
  <c r="L256"/>
  <c r="M256" s="1"/>
  <c r="M44"/>
  <c r="AQ14"/>
  <c r="E14"/>
  <c r="G234"/>
  <c r="F232"/>
  <c r="G232" s="1"/>
  <c r="F236"/>
  <c r="G236" s="1"/>
  <c r="G237"/>
  <c r="L409"/>
  <c r="X408"/>
  <c r="Y408" s="1"/>
  <c r="Y13"/>
  <c r="AE256"/>
  <c r="S15"/>
  <c r="U408"/>
  <c r="V408" s="1"/>
  <c r="V13"/>
  <c r="AO406"/>
  <c r="AI10"/>
  <c r="W406" l="1"/>
  <c r="G226"/>
  <c r="F44"/>
  <c r="G44" s="1"/>
  <c r="G415"/>
  <c r="G46"/>
  <c r="G14"/>
  <c r="AN10"/>
  <c r="AQ256"/>
  <c r="V10"/>
  <c r="H406"/>
  <c r="S10"/>
  <c r="R406"/>
  <c r="S406" s="1"/>
  <c r="F256"/>
  <c r="AM406"/>
  <c r="AN406" s="1"/>
  <c r="G257"/>
  <c r="V407"/>
  <c r="G380"/>
  <c r="AA406"/>
  <c r="AB406" s="1"/>
  <c r="AH409"/>
  <c r="AK10"/>
  <c r="AH10"/>
  <c r="P258"/>
  <c r="O13"/>
  <c r="M407"/>
  <c r="AK407"/>
  <c r="AJ406"/>
  <c r="AQ258"/>
  <c r="AP13"/>
  <c r="I408"/>
  <c r="J408" s="1"/>
  <c r="J13"/>
  <c r="U406"/>
  <c r="V406" s="1"/>
  <c r="AP419"/>
  <c r="AQ419" s="1"/>
  <c r="F420"/>
  <c r="AC408"/>
  <c r="AE13"/>
  <c r="AC10"/>
  <c r="AE10" s="1"/>
  <c r="F258"/>
  <c r="O407"/>
  <c r="P12"/>
  <c r="AD406"/>
  <c r="AE407"/>
  <c r="F224"/>
  <c r="G224" s="1"/>
  <c r="E407"/>
  <c r="AQ260"/>
  <c r="AP15"/>
  <c r="F260"/>
  <c r="AP407"/>
  <c r="AQ12"/>
  <c r="AH407"/>
  <c r="AG406"/>
  <c r="AH406" s="1"/>
  <c r="L408"/>
  <c r="M408" s="1"/>
  <c r="M13"/>
  <c r="E13"/>
  <c r="G425"/>
  <c r="F424"/>
  <c r="G424" s="1"/>
  <c r="K409"/>
  <c r="K406" s="1"/>
  <c r="E15"/>
  <c r="K10"/>
  <c r="M10" s="1"/>
  <c r="I407"/>
  <c r="J12"/>
  <c r="F12"/>
  <c r="I10"/>
  <c r="J10" s="1"/>
  <c r="X406"/>
  <c r="Y406" s="1"/>
  <c r="AI406"/>
  <c r="N409"/>
  <c r="P15"/>
  <c r="N10"/>
  <c r="E408" l="1"/>
  <c r="E409"/>
  <c r="AP10"/>
  <c r="AQ10" s="1"/>
  <c r="F13"/>
  <c r="G256"/>
  <c r="G260"/>
  <c r="O10"/>
  <c r="P10" s="1"/>
  <c r="G258"/>
  <c r="AK406"/>
  <c r="M409"/>
  <c r="AP409"/>
  <c r="AQ409" s="1"/>
  <c r="AQ15"/>
  <c r="F15"/>
  <c r="P407"/>
  <c r="G420"/>
  <c r="F419"/>
  <c r="G419" s="1"/>
  <c r="P409"/>
  <c r="N406"/>
  <c r="E10"/>
  <c r="L406"/>
  <c r="M406" s="1"/>
  <c r="O408"/>
  <c r="P408" s="1"/>
  <c r="P13"/>
  <c r="J407"/>
  <c r="I406"/>
  <c r="J406" s="1"/>
  <c r="F407"/>
  <c r="G12"/>
  <c r="AQ407"/>
  <c r="AE408"/>
  <c r="AC406"/>
  <c r="AE406" s="1"/>
  <c r="AP408"/>
  <c r="AQ408" s="1"/>
  <c r="AQ13"/>
  <c r="F408" l="1"/>
  <c r="G408" s="1"/>
  <c r="E406"/>
  <c r="F10"/>
  <c r="G10" s="1"/>
  <c r="G13"/>
  <c r="AP406"/>
  <c r="AQ406" s="1"/>
  <c r="F409"/>
  <c r="G409" s="1"/>
  <c r="G15"/>
  <c r="G407"/>
  <c r="O406"/>
  <c r="P406" s="1"/>
  <c r="F406" l="1"/>
  <c r="G406" s="1"/>
  <c r="H25" i="3" l="1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14" i="8" l="1"/>
  <c r="D14" s="1"/>
  <c r="C19"/>
  <c r="D19" s="1"/>
  <c r="D5"/>
  <c r="C24" l="1"/>
  <c r="D24"/>
</calcChain>
</file>

<file path=xl/comments1.xml><?xml version="1.0" encoding="utf-8"?>
<comments xmlns="http://schemas.openxmlformats.org/spreadsheetml/2006/main">
  <authors>
    <author>TureyskayEE</author>
  </authors>
  <commentList>
    <comment ref="K9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comments2.xml><?xml version="1.0" encoding="utf-8"?>
<comments xmlns="http://schemas.openxmlformats.org/spreadsheetml/2006/main">
  <authors>
    <author>Обогрелова Анастасия Владимировна</author>
  </authors>
  <commentList>
    <comment ref="B48" author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</text>
    </comment>
    <comment ref="B68" author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</text>
    </comment>
    <comment ref="B72" authorId="0">
      <text>
        <r>
          <rPr>
            <b/>
            <sz val="9"/>
            <color indexed="81"/>
            <rFont val="Tahoma"/>
            <family val="2"/>
            <charset val="204"/>
          </rPr>
          <t>Мероприятие ушло в портфель проектов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<sst xmlns="http://schemas.openxmlformats.org/spreadsheetml/2006/main" count="1485" uniqueCount="499">
  <si>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</si>
  <si>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</si>
  <si>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</si>
  <si>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</si>
  <si>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</si>
  <si>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</si>
  <si>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</si>
  <si>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</si>
  <si>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</si>
  <si>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</si>
  <si>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</si>
  <si>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</si>
  <si>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</si>
  <si>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</si>
  <si>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</si>
  <si>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</si>
  <si>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</si>
  <si>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</si>
  <si>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</si>
  <si>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</si>
  <si>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</si>
  <si>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</si>
  <si>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</si>
  <si>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</si>
  <si>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</si>
  <si>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</si>
  <si>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</si>
  <si>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</si>
  <si>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</si>
  <si>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</si>
  <si>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</si>
  <si>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</si>
  <si>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</si>
  <si>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</si>
  <si>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</si>
  <si>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</si>
  <si>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</si>
  <si>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</si>
  <si>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</si>
  <si>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</si>
  <si>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</si>
  <si>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</si>
  <si>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</si>
  <si>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</si>
  <si>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</si>
  <si>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</si>
  <si>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</si>
  <si>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</si>
  <si>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</si>
  <si>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</si>
  <si>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</si>
  <si>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</si>
  <si>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</si>
  <si>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</si>
  <si>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</si>
  <si>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</si>
  <si>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</si>
  <si>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</si>
  <si>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</si>
  <si>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</si>
  <si>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</si>
  <si>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</si>
  <si>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</si>
  <si>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</si>
  <si>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</si>
  <si>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</si>
  <si>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</si>
  <si>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</si>
  <si>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</si>
  <si>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</si>
  <si>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</si>
  <si>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</si>
  <si>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</si>
  <si>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</si>
  <si>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</si>
  <si>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</si>
  <si>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</si>
  <si>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</si>
  <si>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</si>
  <si>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</si>
  <si>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</si>
  <si>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</si>
  <si>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</si>
  <si>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</si>
  <si>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</si>
  <si>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</si>
  <si>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</si>
  <si>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</si>
  <si>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</si>
  <si>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</si>
  <si>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</si>
  <si>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</si>
  <si>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</si>
  <si>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</si>
  <si>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</si>
  <si>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</si>
  <si>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</si>
  <si>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</si>
  <si>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</si>
  <si>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</si>
  <si>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</si>
  <si>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</si>
  <si>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</si>
  <si>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</si>
  <si>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</si>
  <si>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</si>
  <si>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</si>
  <si>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</si>
  <si>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</si>
  <si>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</si>
  <si>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</si>
  <si>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</si>
  <si>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</si>
  <si>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</si>
  <si>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</si>
  <si>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</si>
  <si>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</si>
  <si>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</si>
  <si>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</si>
  <si>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</si>
  <si>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</si>
  <si>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</si>
  <si>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</si>
  <si>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</si>
  <si>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</si>
  <si>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</si>
  <si>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</si>
  <si>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</si>
  <si>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</si>
  <si>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</si>
  <si>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</si>
  <si>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</si>
  <si>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</si>
  <si>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</si>
  <si>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</si>
  <si>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</si>
  <si>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</si>
  <si>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</si>
  <si>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</si>
  <si>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</si>
  <si>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</si>
  <si>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</si>
  <si>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</si>
  <si>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</si>
  <si>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</si>
  <si>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</si>
  <si>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</si>
  <si>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</si>
  <si>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</si>
  <si>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</si>
  <si>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</si>
  <si>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</si>
  <si>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</si>
  <si>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</si>
  <si>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</si>
  <si>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</si>
  <si>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</si>
  <si>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</si>
  <si>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</si>
  <si>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</si>
  <si>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</si>
  <si>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</si>
  <si>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</si>
  <si>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</si>
  <si>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</si>
  <si>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</si>
  <si>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</si>
  <si>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</si>
  <si>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</si>
  <si>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</si>
  <si>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</si>
  <si>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</si>
  <si>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</si>
  <si>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</si>
  <si>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</si>
  <si>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</si>
  <si>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</si>
  <si>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</si>
  <si>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</si>
  <si>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</si>
  <si>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</si>
  <si>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</si>
  <si>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</si>
  <si>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</si>
  <si>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</si>
  <si>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</si>
  <si>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</si>
  <si>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</si>
  <si>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</si>
  <si>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</si>
  <si>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</si>
  <si>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</si>
  <si>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</si>
  <si>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</si>
  <si>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</si>
  <si>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</si>
  <si>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</si>
  <si>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</si>
  <si>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</si>
  <si>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</si>
  <si>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</si>
  <si>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</si>
  <si>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</si>
  <si>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</si>
  <si>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</si>
  <si>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</si>
  <si>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</si>
  <si>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</si>
  <si>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</si>
  <si>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</si>
  <si>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</si>
  <si>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</si>
  <si>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</si>
  <si>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</si>
  <si>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</si>
  <si>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</si>
  <si>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</si>
  <si>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</si>
  <si>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</si>
  <si>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</si>
  <si>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</si>
  <si>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</si>
  <si>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</si>
  <si>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</si>
  <si>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</si>
  <si>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</si>
  <si>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</si>
  <si>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</si>
  <si>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</si>
  <si>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</si>
  <si>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</si>
  <si>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</si>
  <si>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</si>
  <si>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</si>
  <si>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</si>
  <si>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</si>
  <si>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</si>
  <si>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</si>
  <si>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</si>
  <si>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</si>
  <si>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</si>
  <si>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</si>
  <si>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</si>
  <si>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</si>
  <si>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</si>
  <si>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</si>
  <si>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</si>
  <si>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</si>
  <si>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</si>
  <si>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</si>
  <si>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</si>
  <si>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</si>
  <si>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</si>
  <si>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</si>
  <si>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</si>
  <si>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</si>
  <si>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</si>
  <si>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</si>
  <si>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</si>
  <si>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</si>
  <si>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</si>
  <si>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</si>
  <si>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</si>
  <si>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</si>
  <si>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2.1.1.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</si>
  <si>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</si>
  <si>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</si>
  <si>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</si>
  <si>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</si>
  <si>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</si>
  <si>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</si>
  <si>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</si>
  <si>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</si>
  <si>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</si>
  <si>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</si>
  <si>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Результаты реализации муниципальной  программы соиполнителями:*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</si>
  <si>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</si>
  <si>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</si>
  <si>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</si>
  <si>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</si>
  <si>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</si>
  <si>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</si>
  <si>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</si>
  <si>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</si>
  <si>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</si>
  <si>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</si>
  <si>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</si>
  <si>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>Примечание (причины не достижения/перевыполнения показателя)</t>
  </si>
  <si>
    <t>Таблица 2</t>
  </si>
  <si>
    <t>СОГЛАСОВАНО</t>
  </si>
  <si>
    <t>по социальным вопросам</t>
  </si>
  <si>
    <t>________________________(подпись)</t>
  </si>
  <si>
    <t xml:space="preserve"> ГРАФИК </t>
  </si>
  <si>
    <t>программы Нижневартовского района</t>
  </si>
  <si>
    <t>наименование программы</t>
  </si>
  <si>
    <t xml:space="preserve">Руководитель программы: </t>
  </si>
  <si>
    <t>Начальник управления образования</t>
  </si>
  <si>
    <t xml:space="preserve">и молодежной политики </t>
  </si>
  <si>
    <t>администрации района</t>
  </si>
  <si>
    <t>М.В. Любомирская</t>
  </si>
  <si>
    <t xml:space="preserve"> реализации в 2019 году муниципальной </t>
  </si>
  <si>
    <t>«Развитие образования в Нижневартовском районе»</t>
  </si>
  <si>
    <t>2019 год</t>
  </si>
  <si>
    <t>в т.ч. безвозмездные поступления физических и юридических лиц</t>
  </si>
  <si>
    <t>Подпрограмма 1 «Развитие образования и молодежной политики»</t>
  </si>
  <si>
    <t xml:space="preserve">Развитие системы дошкольного, общего образования и дополнительного образования детей 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</si>
  <si>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«Центр развития образования» (далее ‒ МАУ «Центр развития образования»), муниципальные образовательные учреждения района</t>
  </si>
  <si>
    <t>всего</t>
  </si>
  <si>
    <t>иные внебюджетные источники</t>
  </si>
  <si>
    <t>Поддержка лучших учителей образовательных учреждений в рамках системы премий главы района</t>
  </si>
  <si>
    <t>управление образования и молодежной политики, МАУ «Центр развития образования», муниципальные образовательные учреждения района</t>
  </si>
  <si>
    <t>Поддержка способной и талантливой молодежи</t>
  </si>
  <si>
    <t>Поддержка системы воспитания</t>
  </si>
  <si>
    <t>Проведение независимой государственной (итоговой) аттестации выпускников, в том числе в новой форме (9 классы) и в форме единого государственного экзамена</t>
  </si>
  <si>
    <t>Научное сопровождение программ развития образовательных учреждений района по ведению экспериментальной деятельности, оплата проведения экспертизы экспериментальных программ, конкурсных документов</t>
  </si>
  <si>
    <t>управление образования и молодежной политики, МАУ «Центр развития образования»</t>
  </si>
  <si>
    <t>Организация и участие руководителей и педагогических работников образовательных учреждений района, специалистов муниципальных учреждений образования и молодежной политики района в работе семинаров, курсов повышения квалификации, стажировок, совещаний, в том числе окружного августовского совещания педагогических работников. Организация и проведение муниципального и регионального этапов всероссийского конкурса профессионального мастерства в сфере образования</t>
  </si>
  <si>
    <t>1.7.</t>
  </si>
  <si>
    <t>Издание методических пособий, сборников из опыта работы лучших учителей</t>
  </si>
  <si>
    <t>1.8.</t>
  </si>
  <si>
    <t>Приобретение лицензионного программного обеспечения и оборудования</t>
  </si>
  <si>
    <t>Компенсация части родительской платы за содержание ребенка в муниципальных образовательных учреждениях района, реализующих основную общеобразовательную программу дошкольного образования</t>
  </si>
  <si>
    <t>управление образования и молодежной политики</t>
  </si>
  <si>
    <t>1.10.</t>
  </si>
  <si>
    <t>Обеспечение государственных гарантий на получение образования</t>
  </si>
  <si>
    <t>управление образования и молодежной политики, муниципальные образовательные учреждения района</t>
  </si>
  <si>
    <t>1.10.1.</t>
  </si>
  <si>
    <t>Обеспечение государственных гарантий реализации прав на получение общедоступного и бесплатного дошкольного образования</t>
  </si>
  <si>
    <t>1.10.2.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</si>
  <si>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</t>
  </si>
  <si>
    <t>1.10.3.</t>
  </si>
  <si>
    <t>Обеспечение организации предоставления дополнительного образования</t>
  </si>
  <si>
    <t>1.11.</t>
  </si>
  <si>
    <t>Обеспечение организационно-методического и психолого-медико-педагогического сопровождения деятельности муниципальных образовательных учреждений,  проведение ме-роприятий по обеспечению эффективной системы по социализации и самореализации молодежи, развитию потенциала молодежи</t>
  </si>
  <si>
    <t>1.12.</t>
  </si>
  <si>
    <t>Реализация мероприятий в области энергосбережения и повышения энергетической эффективности в муниципальных образовательных учреждениях района</t>
  </si>
  <si>
    <t>управление образования и молодежной политики, муниципальные образовательные учреждения</t>
  </si>
  <si>
    <t>1.13.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</si>
  <si>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</si>
  <si>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управление образования и молодежной политики, МАУ «Центр развития образования», муниципальные образовательные учреждения района, муниципальное бюджетное учреждение дополнительного образования «Районный центр творчества детей и молодежи «Спектр» далее – МБУ ДО «Районный центр творчества детей и молодежи «Спектр»), управление культуры администрации района, отдел по физической культуре и спорту администрации района</t>
  </si>
  <si>
    <t>Обеспечение комплексной безопасности и комфортных условий образовательного процесса в общем и дополнительном образовании. Развитие инфраструктуры дошкольного, общего и дополнительного образования детей</t>
  </si>
  <si>
    <t>управление образования и молодежной политики, муниципальные образовательные учреждения района, отдел по жилищным вопросам и муниципальной собственности администрации района, муниципальное казенное учреждение «Управление капитального строительства по застройке Нижневартовского района»</t>
  </si>
  <si>
    <t>Проведение строительства и капитального ремонта зданий для осуществления образовательной и иной деятельности</t>
  </si>
  <si>
    <t>муниципальное казенное учреждение «Управление капитального строительства по застройке Нижневартовского района»</t>
  </si>
  <si>
    <t>2.1.2.</t>
  </si>
  <si>
    <t>Муниципальное бюджетное общеобразовательное учреждение «Излучинская общеобразовательная средняя школа №1»</t>
  </si>
  <si>
    <t>2.1.3.</t>
  </si>
  <si>
    <t>"Школа №2 на 33 класса в пгт. Излучинск Нижневартовского района по ул. Школьная д.7".</t>
  </si>
  <si>
    <t>2.1.4.</t>
  </si>
  <si>
    <t>Муниципальное бюджетное общеобразовательное учреждение «Новоаганская общеобразовательная средняя школа №1»</t>
  </si>
  <si>
    <t>2.1.5.</t>
  </si>
  <si>
    <t>Муниципальное бюджетное общеобразовательное учреждение «Новоаганская общеобразовательная средняя школа имени маршала Советского Союза Г.К. Жукова»</t>
  </si>
  <si>
    <t>2.1.6.</t>
  </si>
  <si>
    <t xml:space="preserve">Муниципальное бюджетное общеобразовательное учреждение «Покурская общеобразовательная средняя школа» </t>
  </si>
  <si>
    <t>2.1.7.</t>
  </si>
  <si>
    <t>Муниципальное бюджетное дошкольное образовательное учреждение «Новоаганский детский сад комбинированного вида «Снежинка»</t>
  </si>
  <si>
    <t>2.1.8.</t>
  </si>
  <si>
    <t>2.1.9.</t>
  </si>
  <si>
    <t>2.1.10.</t>
  </si>
  <si>
    <t>с. Покур Реконструкция и перепланировка пищеблока детского сада</t>
  </si>
  <si>
    <t>2.1.11.</t>
  </si>
  <si>
    <t>"Детский сад на 40 мест в с. Покур Нижневартовского района по ул. Киевская 18".</t>
  </si>
  <si>
    <t>2.1.12.</t>
  </si>
  <si>
    <t>"Средняя школа в с. Покур Нижневартовского района по ул. Белорусская д. 19".</t>
  </si>
  <si>
    <t>Проведение благоустройства территорий учреждений образования</t>
  </si>
  <si>
    <t>управление образования и молодежной политики, муниципальное казенное учреждение «Управление капитального строительства по застройке Нижневартовского района»</t>
  </si>
  <si>
    <t>Приобретение мебели, оборудования, инвентаря для образовательных учреждений района</t>
  </si>
  <si>
    <t>Развитие инфраструктуры общеобразовательных учреждений</t>
  </si>
  <si>
    <t>Развитие инфраструктуры дошкольных образовательных учреждений</t>
  </si>
  <si>
    <t>управление образования и молодежной политики, отдел по жилищным вопросам и муниципальной собственности администрации района, муниципальное казенное учреждение «Управление капитального строительства по застройке Нижневартовского района»</t>
  </si>
  <si>
    <t>Подпрограмма 2 «Формирование законопослушного поведения участников дорожного движения»</t>
  </si>
  <si>
    <t>Проведение мероприятий по профилактике правонарушений в сфере безопасности дорожного движения</t>
  </si>
  <si>
    <t>управление образования и молодежной политики, МАУ «Центр развития образования», муниципальные образовательные учреждения района, МБУ ДО «Районный центр творчества детей и молодежи «Спектр», муниципальное бюджетное учреждение «Телевидение Нижневартовского района» (далее – МБУ «Телевидение Нижневартовского района»)</t>
  </si>
  <si>
    <t>Подпрограмма3 «Комплексные меры профилактики наркомании и алкоголизма среди детей, подростков и молодежи»</t>
  </si>
  <si>
    <t>Проведение мероприятий по профилактике наркомании и алкоголизма среди детей, подростков и молодежи</t>
  </si>
  <si>
    <t>служба по организации деятельности Антинаркотической комиссии района, управление образования и молодежной политики, управление культуры, отдел по физической культуре и спорту, отдел по организации деятельности комиссии по делам несовершеннолетних администрации района</t>
  </si>
  <si>
    <t>Изготовление методических рекомендаций по проведению профилактической работы среди населения; разработка пособий для специалистов  образовательных учреждений, родителей, специальных работников по формированию у подростков негативного отношения к употреблению наркотиков, психолого-педагогической реабилитации  несовершеннолетних; выпуск тематических видеофильмов</t>
  </si>
  <si>
    <t>Организация соревнований по различным видам спорта среди детей, подростков и молодежи  района в пришкольных лагерях, на дворовых и спортивных дворовых площадках в каникулярное время</t>
  </si>
  <si>
    <t>Проведение про-филактических мероприятий, направленных на формирование у детей, подростков и молодежи навыков активно-го и здорового образа жизни</t>
  </si>
  <si>
    <t>Проведение районной профилактической акции «Мы выбираем будущее»</t>
  </si>
  <si>
    <t>Проведение районной военно-патриотической игры «Зарница»</t>
  </si>
  <si>
    <t>Проведение конкурса вариативных программ по профилактике наркомании и алкоголизма, пропаганде семейного благополучия; содействия в реализации программ</t>
  </si>
  <si>
    <t>Изготовление и распространение на безвозмездной основе в рамках проводимых про-филактических мероприятий сувенирной продук-ции (футболки, бейсболки, дипломы, значки и т.д.)</t>
  </si>
  <si>
    <t>Проведение районного конкурса социальных про-ектов для под-ростков и моло-дежи «Инициати-ва»</t>
  </si>
  <si>
    <t>Проведение конкурса волонтерских отрядов «Марафон добрых и полезных дел»</t>
  </si>
  <si>
    <t>Проведение районной акции «Бросай болеть – вставай на лыжи</t>
  </si>
  <si>
    <t>Разработка и изготовление социальной рекламы</t>
  </si>
  <si>
    <t>Проведение смотра-конкурса на лучшую организацию спортивной и профилактической работы на дворовых площадках и в подростковых клубах</t>
  </si>
  <si>
    <t>Итого по подпрограмме 3</t>
  </si>
  <si>
    <t>Подпрограмма 4 «Организация в каникулярное время отдыха, оздоровления, занятости детей, подростков и молодежи Нижневартовского района»</t>
  </si>
  <si>
    <t>Проведение мероприятий по организации в каникулярное время отдыха, оздоровления, занятости детей, подростков и молодежи</t>
  </si>
  <si>
    <t>Организация отдыха детей района в лагерях с дневным пребыванием детей, дворовых клубах, лагерях труда и отдыха,  палаточных лагерях на базе муниципальных учреждений района</t>
  </si>
  <si>
    <t>Расходы на организацию отдыха (оплата труда работников, первичные медосмотры, обработка территорий, спальных мешков, палаток, страхование, канцелярские и хозяйственныетовары, бутилированная вода)</t>
  </si>
  <si>
    <t>1.1.1.1.</t>
  </si>
  <si>
    <t>Оплата услуг по проведению мероприятий по организации отдыха и оздоровления детей негосударственным органи-зациям, в том числе социально ориентированным некоммерческим общественным организациям</t>
  </si>
  <si>
    <t>1.1.2.</t>
  </si>
  <si>
    <t>Организация питания детей в лагерях с дневным пребыванием детей, палаточных лагерях на базе муниципальных учреждений района</t>
  </si>
  <si>
    <t>Оздоровительный отдых детей района в загородных детских оздоровительных лагерях, санаториях и пансионатах</t>
  </si>
  <si>
    <t>Оплата путевок в загородные лагеря и проезда детей до места отдыха и обратно</t>
  </si>
  <si>
    <t>1.2.2.</t>
  </si>
  <si>
    <t>Оплата услуг, проезд, проживание сопровождающих лиц (сопровождение детей в пути следования) во время доставки детей до мест отдыха и обратно</t>
  </si>
  <si>
    <t>Организация доставки детей из населенных пунктов района в г. Нижневартовске до и после от-правки в загородные лагеря, оплата горючесмазочных материалов, в том числе для палаточных лагерей</t>
  </si>
  <si>
    <t>Организация обучения кадров для работы с детьми в летний период</t>
  </si>
  <si>
    <t>Проведение конкурса вариативных программ. Разработка программ в сфере организации от-дыха детей и их оздоровления среди муниципальных учреждений, социально ориентированных некоммерческих организаций района»</t>
  </si>
  <si>
    <t xml:space="preserve">Обеспечение деятельности по реализации подпрограммы  (услуги связи, канцелярские товары) </t>
  </si>
  <si>
    <t>Изготовление (приобретение) сувенирной продукции с символикой</t>
  </si>
  <si>
    <t>Итого по подпрограмме 4</t>
  </si>
  <si>
    <t>Подпрограмма 5 «Молодежь Нижневартовского района»</t>
  </si>
  <si>
    <t>Проведение мероприятий по обеспечению эффективной системы по социализации и самореализации молодежи, развитию потенциала молодежи</t>
  </si>
  <si>
    <t>управление об-разования и мо-лодежной поли-тики, управление культуры адми-нистрации райо-на, отдел по фи-зической куль-туре и спорту администрации района, отдел записи актов гражданского состояния адми-нистрации райо-на, МАУ «ЦРО»</t>
  </si>
  <si>
    <t>Мероприятия по поддержке молодых семей: приобретение комплектов для новорожденных</t>
  </si>
  <si>
    <t>управление об-разования и мо-лодежной поли-тики,  МАУ «ЦРО»</t>
  </si>
  <si>
    <t>Мероприятия по содействию профессиональному становлению мо-лодежи: организации временной занятости несовершеннолетних граждан в возрасте от 14 до 18 лет в свободное от учебы время; встреча главы района с выпуск-никами профессиональных учебных заведений, жителями района; информационно-ознакомительная кампания «Аби-туриент»</t>
  </si>
  <si>
    <t>Мероприятия по гражданско-патриотическому воспитанию детей и молодежи;  мероприятия по грантовой под-держке молодежных проектов (проведение и участие в конкурсах  различного уровня)</t>
  </si>
  <si>
    <t>Итого по подпрограмме 5</t>
  </si>
  <si>
    <t>ответственный исполнитель (управление образования и молодежной политики администрации района)</t>
  </si>
  <si>
    <t>соисполнитель 1 (муниципальное казенное учреждение «Управление капитального строительства по застройке Нижневартовского района»)</t>
  </si>
  <si>
    <t>соисполнитель 2 (служба по организации деятельности Антинаркотической комиссии района)</t>
  </si>
  <si>
    <t>Национальные проект "Образование"</t>
  </si>
  <si>
    <t>управление образования и молодежной политики администрации района (далее – управление образования и молодежной политики), муниципальное автономное учреждение «Центр развития образования и молодежной политики Нижневартовского района» (далее ‒ МАУ «Центр развития образования и молодежной политики Нижневартовского района»), муниципальные образовательные учреждения района</t>
  </si>
  <si>
    <t>3.2.</t>
  </si>
  <si>
    <t>3.3.</t>
  </si>
  <si>
    <t>3.4.</t>
  </si>
  <si>
    <t>3.4.1.</t>
  </si>
  <si>
    <t>3.4.2.</t>
  </si>
  <si>
    <t>3.5.</t>
  </si>
  <si>
    <t>управление образования и молодежной политики, МАУ «Центр развития образования и молодежной политики Нижневартовского района», муниципальные образовательные учреждения района</t>
  </si>
  <si>
    <t>управление образования и молодежной политики, МАУ «Центр развития образования и молодежной политики Нижневартовского района»</t>
  </si>
  <si>
    <t>Обеспечение организации предоставления дополнительного образования в т.ч:</t>
  </si>
  <si>
    <t xml:space="preserve">Обеспечение организации предоставления дополнительного образования </t>
  </si>
  <si>
    <t>управление образования и молодежной политики, МАУ «Центр развития образования и молодежной политики Нижневартовского района», муниципальные образовательные учреждения района, МБУ ДО "Районный центр творчества детей и молодежи "Спектр",управление культуры администрации района, отдел по физической культуре и спорту администрации района</t>
  </si>
  <si>
    <t>Муниципальное бюджетное общеобразовательное учреждение «Излучинская общеобразовательная средняя школа №2 с углубленным изучением предметов»</t>
  </si>
  <si>
    <t>с. Охтеурье Муниципальное бюджетное общеобразовательное учреждение «Охтеурская общеобразовательная средняя школа»</t>
  </si>
  <si>
    <t>Муниципальное бюджетное дошкольное образовательное учреждение «Ваховский детский сад «Лесная сказка»»</t>
  </si>
  <si>
    <t>Муниципальное бюджетное дошкольное образовательное учреждение «Излучинский детский сад комбинированного вида «Сказка»»</t>
  </si>
  <si>
    <t>«Детский сад на 50 мест «Олененок» ул Центральная, д. 17 в селе Варьеган Нижневартовского района»</t>
  </si>
  <si>
    <t>2.1.15.</t>
  </si>
  <si>
    <t>2.1.14.</t>
  </si>
  <si>
    <t>2.1.13.</t>
  </si>
  <si>
    <t>Муниципальное бюджетное дошкольное образовательное учреждение «Новоаганский ДС ПиО «Солнышко»</t>
  </si>
  <si>
    <t>2.1.16.</t>
  </si>
  <si>
    <t>2.1.17.</t>
  </si>
  <si>
    <t>МБУ ДО "Районный центр творчества и молодежи «Спектр»</t>
  </si>
  <si>
    <t>пгт. Излучинск Загородный стационарный лагерь круглосуточно пребывания детей «Лесная сказка», вторая очередь</t>
  </si>
  <si>
    <t>соисполнитель 3 (отдел по физической культуре и спорту)</t>
  </si>
  <si>
    <t>соисполнитель 4 (управление культуры администрации района)</t>
  </si>
  <si>
    <t xml:space="preserve">Исполняющий обязанности зааместителя Главы района </t>
  </si>
  <si>
    <t>Целевые показатели муниципальной программы «Развитие образования в Нижневартовском районе»</t>
  </si>
  <si>
    <t>Наименование показателей результатов</t>
  </si>
  <si>
    <t>Значение показателя на 2019 год</t>
  </si>
  <si>
    <t xml:space="preserve">   в том числе</t>
  </si>
  <si>
    <t>Доля общеобразовательных организаций, в которых проведена оценка качества общего образования на основе практики международных исследований качества подготовки обучающихся, %</t>
  </si>
  <si>
    <t>Доля обучающихся в государственных (муниципальных) общеобразовательных организациях, занимающихся в одну смену, в общей численности обучающихся в государственных (муниципальных) общеобразовательных организациях, %¹</t>
  </si>
  <si>
    <t>Доля общеобразовательных организаций, расположенных в сельских населенных пунктах и поселках городского типа автономного округа, в которых обновлена материально-техническая база для реализации основных и дополнительных общеобразовательных программ цифрового и гуманитарного профилей %</t>
  </si>
  <si>
    <t>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лет), %¹</t>
  </si>
  <si>
    <t>Доля детей в возрасте от 5 до 18 лет, охваченных дополнительными общеразвивающими программами технической и естественно-научной направленности, %¹</t>
  </si>
  <si>
    <t>Количество созданных консультационных центров методической, психолого-педагогической, диагностической и консультативной помощи родителям (законным представителям) в форме негосударственных некоммерческих организаций (ед.)¹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</si>
  <si>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(тыс. ед. с накопительным итогом)¹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</si>
  <si>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родителям (законным представителям) детей в возрасте до 3-х лет, не посещающих дошкольные образовательные организации (тыс. ед., с накопительным итогом)¹</t>
  </si>
  <si>
    <t>Количество услуг, оказанных консультационными центрами методической, психолого-педагогической, диагностической и консультативной помощи родителям (законным представителям) детей, обучающихся в общеобразовательных организациях (тыс. ед., накопительным итогом)¹</t>
  </si>
  <si>
    <t>Доля общеобразовательных организаций, имеющих широкополосный доступ к информационно-телекоммуникационной сети Интернет не менее 10 Мбит/с (%)¹</t>
  </si>
  <si>
    <t>Доля общеобразовательных организаций, успешно обновивших информационное наполнение и функциональные возможности открытых и общедоступных информационных ресурсов (%)¹</t>
  </si>
  <si>
    <t>Доля общеобразовательных организаций, успешно внедривших федеральную информационно-сервисную платформу цифровой образовательной среды (%)¹</t>
  </si>
  <si>
    <t>Доля педагогов и руководителей образовательных организаций, прошедших обучение в центрах непрерывного развития профессионального мастерства работников системы образования (%)</t>
  </si>
  <si>
    <t>Доля педагогов и руководителей образовательных организаций, прошедших добровольную независимую оценку профессиональной квалификации (%)</t>
  </si>
  <si>
    <t>Численность обучающихся, вовлеченных в деятельность общественных объединений, в том числе волонтерских и добровольческих (тыс. чел., накопительным итогом)</t>
  </si>
  <si>
    <t>Численность населения, работающего в качестве волонтеров (тыс. чел., с накопительным итогом)</t>
  </si>
  <si>
    <t>Численность воспитанников в возрасте до трех лет, посещающих государственные и муниципальные образовательные организации, осуществляющие образовательную деятельность по образовательным программам дошкольного образования, чел.</t>
  </si>
  <si>
    <t>Количество сданных объектов муниципальных бюджетных дошкольных образовательных учреждений района, в том числе в составе комплексов, единиц</t>
  </si>
  <si>
    <t>Количество проведенных конкурсов с целью сокращения детского дорожно-транспортного травматизма, штук</t>
  </si>
  <si>
    <t>Привлечение к участию в профилактических мероприятиях несовершеннолетних детей, подростков и молодежи в возрасте от 11 до 35 лет по отношению к общей численности данной категории, %</t>
  </si>
  <si>
    <t>Доля детей и подростков школьного возраста, охваченных организационными формами досуга и занятости, в том числе занимающихся физической культурой и спортом в спортивных секциях, клубах по месту жительства (%)</t>
  </si>
  <si>
    <t>Доля детей в возрасте от 6 до 17 лет, охваченных отдыхом и оздоровлением в негосударственных (немуниципальных) организациях отдыха и оздоровления детей  от общей численности детей, охваченных отдыхом и оздоровлением в оздоровительных организациях, %</t>
  </si>
  <si>
    <t>Численность детей, направленных на отдых и оздоровление, чел.</t>
  </si>
  <si>
    <t>Доля средств бюджета района, выделяемых негосударственным организациям, в том числе социально ориентированным некоммерческим организациям, на предоставление услуг (работ), в общем объеме средств бюджета района, выделяемых на предоставление услуг (работ) в сфере  оздоровления детей в палаточных лагерях, расположенных на территории Нижневартовского района, %.</t>
  </si>
  <si>
    <t>Численность несовершеннолетних, трудоустроенных за счет создания временных рабочих мест, чел.4</t>
  </si>
  <si>
    <t>Количество мероприятий по формированию у подрастающего поколения уважительного отношения ко всем этносам и религиям, штук</t>
  </si>
  <si>
    <t>Руководитель             ______________</t>
  </si>
  <si>
    <t>М.В. Любомирская (подпись)</t>
  </si>
  <si>
    <t>Исполнитель                  _____________________</t>
  </si>
  <si>
    <t>Е.В. Рычкова</t>
  </si>
  <si>
    <t>тел. 49-47-07</t>
  </si>
  <si>
    <r>
      <t>ППояснения к отчету о ходе исполнения графика (сетевого графика) по реализации муниципальной программы                                                                                   «Развитие образования в Нижневартовском районе»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             </t>
    </r>
  </si>
  <si>
    <r>
      <t>Подпрограмма I. Развитие дошкольного, общего образования и дополнительного образования детей: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1.</t>
    </r>
    <r>
      <rPr>
        <sz val="12"/>
        <color theme="1"/>
        <rFont val="Times New Roman"/>
        <family val="1"/>
        <charset val="204"/>
      </rPr>
      <t xml:space="preserve"> Производится компенсация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образования. </t>
    </r>
    <r>
      <rPr>
        <b/>
        <sz val="12"/>
        <color theme="1"/>
        <rFont val="Times New Roman"/>
        <family val="1"/>
        <charset val="204"/>
      </rPr>
      <t>2.</t>
    </r>
    <r>
      <rPr>
        <sz val="12"/>
        <color theme="1"/>
        <rFont val="Times New Roman"/>
        <family val="1"/>
        <charset val="204"/>
      </rPr>
      <t xml:space="preserve"> Производятся выплаты работникам муниципальных образовательных учреждений района заработной платы, отпускные и.т.д. </t>
    </r>
    <r>
      <rPr>
        <b/>
        <sz val="12"/>
        <color theme="1"/>
        <rFont val="Times New Roman"/>
        <family val="1"/>
        <charset val="204"/>
      </rPr>
      <t>3.</t>
    </r>
    <r>
      <rPr>
        <sz val="12"/>
        <color theme="1"/>
        <rFont val="Times New Roman"/>
        <family val="1"/>
        <charset val="204"/>
      </rPr>
      <t xml:space="preserve"> Производится оплата приобретения материальных запасов муниципальными образовательными учреждениями района. </t>
    </r>
    <r>
      <rPr>
        <b/>
        <sz val="12"/>
        <color theme="1"/>
        <rFont val="Times New Roman"/>
        <family val="1"/>
        <charset val="204"/>
      </rPr>
      <t>4.</t>
    </r>
    <r>
      <rPr>
        <sz val="12"/>
        <color theme="1"/>
        <rFont val="Times New Roman"/>
        <family val="1"/>
        <charset val="204"/>
      </rPr>
      <t xml:space="preserve"> Производится оплата текущих расходов (услуг связи, транспортных, коммунальных услуг, работ по содержанию имущества, прочих работ и услуг). </t>
    </r>
    <r>
      <rPr>
        <b/>
        <sz val="12"/>
        <color theme="1"/>
        <rFont val="Times New Roman"/>
        <family val="1"/>
        <charset val="204"/>
      </rPr>
      <t>5.</t>
    </r>
    <r>
      <rPr>
        <sz val="12"/>
        <color theme="1"/>
        <rFont val="Times New Roman"/>
        <family val="1"/>
        <charset val="204"/>
      </rPr>
      <t xml:space="preserve"> Охват детей горячим питанием в муниципальных общеобразовательных учреждениях составляет 100%. </t>
    </r>
    <r>
      <rPr>
        <b/>
        <sz val="12"/>
        <color theme="1"/>
        <rFont val="Times New Roman"/>
        <family val="1"/>
        <charset val="204"/>
      </rPr>
      <t xml:space="preserve">6. </t>
    </r>
    <r>
      <rPr>
        <sz val="12"/>
        <color theme="1"/>
        <rFont val="Times New Roman"/>
        <family val="1"/>
        <charset val="204"/>
      </rPr>
      <t>Организована перевозка 7 обучающихся из д. Пасол в пгт. Излучинск (МБОУ «Излучинская ОСШ УИОП № 1») на специализированном автобусе для перевозки детей.</t>
    </r>
  </si>
  <si>
    <r>
      <rPr>
        <b/>
        <sz val="12"/>
        <color theme="1"/>
        <rFont val="Times New Roman"/>
        <family val="1"/>
        <charset val="204"/>
      </rPr>
      <t>Подпрограмма IV. Организация в каникулярное время отдыха, оздоровления, занятости детей, подростков и молодежи Нижневартовского района</t>
    </r>
    <r>
      <rPr>
        <sz val="12"/>
        <color theme="1"/>
        <rFont val="Times New Roman"/>
        <family val="1"/>
        <charset val="204"/>
      </rPr>
      <t xml:space="preserve">: Проведен конкурс на приобретение путевок: 
по лоту № 1 «Оказание услуг по организации отдыха и оздоровления детей в возрасте от 6 до 17 лет (включительно) в санаторно-оздоровительном учреждении, расположенном на юге Тюменской области» - АНО ОСООЦ «Витязь»;
по лоту № 2  «Оказание услуг по организации отдыха и оздоровления детей в возрасте от 6 до 17 лет (включительно) в санаторно-оздоровительном учреждении, расположенном на Черноморском побережье Туапсинского района Краснодарского края, п. Джубга» - ООО Санаторий «Радость», 
по лоту № 3 «Оказание услуг по организации проезда групп детей и сопровождающих воздушным транспортом к месту отдыха в Краснодарском крае и обратно» - ООО «ЦТ «Меридиан»;
по лоту № 4 «Оказание услуг по организации отдыха и досуга детей в возрасте от 6 до 17 лет (включительно) в загородном стационарном детском учреждении, расположенном на территории Нижневартовского района» -  МАОУ ДО «СДЮСШОР НВР». Объявлен конкурс вариативных программ в сфере отдыха детей в каникулярное время, оздоровления, занятости детей и подростков среди муниципальных учреждений района. Заключен договор на поставку канцелярских принадлежностей, расходных материалов для обеспечения деятельности по организации оздоровительного отдыха детей. Составлены списки: начальников пришкольных лагерей сопровождающих. Ведется прием заявлений от родителей на заявки на приобретение путевок через МФЦ и гос. услуги в загородные лагеря и детский оздоровительный лагерь «Лесная сказка» в Нижневартовском районе. Сформирован список детей на 1 смену (30 чел.)   и закуплены билеты до Тюмени. 
</t>
    </r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</si>
  <si>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</si>
  <si>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</si>
  <si>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</si>
  <si>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</si>
  <si>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нет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</si>
  <si>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</si>
  <si>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</si>
  <si>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</si>
  <si>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</si>
  <si>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</si>
  <si>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Руководитель программы_____________________________________М.В. Любомирская</t>
  </si>
  <si>
    <t>Исполнитель: тел.: 8 (3466)494707 _____________________________________Е.В. Рычкова</t>
  </si>
  <si>
    <r>
      <rPr>
        <b/>
        <sz val="12"/>
        <rFont val="Times New Roman"/>
        <family val="1"/>
        <charset val="204"/>
      </rPr>
      <t>Подпрограмма V. "Молодежь Нижневартовского района":</t>
    </r>
    <r>
      <rPr>
        <sz val="12"/>
        <rFont val="Times New Roman"/>
        <family val="1"/>
        <charset val="204"/>
      </rPr>
      <t xml:space="preserve"> 19 января 2019 года совместно с общественной организацией «Молодая Гвардия Единой России» ежегодная акция «Горячий чай» на проруби. Общий охват молодежи составил 2000 человек; с 28 января по 28 февраля 2019 года проведен месячник оборонно-массовой и спортивной работы, посвященный Дню защитника Отечества, в населенных пунктах района. Общее количество проведенных мероприятий составило 750. В мероприятиях приняли участие около 9000 человек; в  учреждениях образования и молодежной политики района в период с 16 по 27 января 2019 года состоялось 90 мероприятий, посвященных  Дню снятия блокады Ленинграда: информационные часы; общешкольные линейки; выставки литературы, фотографий, стенгазет, тематических рисунков;  кинолектории;  поэтические часы;  игра по станциям  «27 января - День снятия блокады Ленинграда», интерактивная игра «Непокорённый Ленинград!»; в 1 квартале 2019 года продолжили свою работу 16 гражданско-патриотических объединений в д. Вате, п. Зайцева Речка, с. Покур, п. Агане, 
пгт. Излучинске, пгт. Новоаганске, с. Варьёган, с. Большетархово, п. Ваховске, д. Чехломей, с. Охтеурье, с. Ларьяк. Участниками объединений в населенных пунктах района являются 315 подростков;
управлением образования и молодежной политики осуществляется координация деятельности образовательных учреждений по вопросам организации профилактической работы с несовершеннолетними, находящимися в социально-опасном положении и трудной жизненной ситуации. В I квартале 2019 года 56 несовершеннолетних находящихся в социально-опасном положении приняли участие в 23 профилактических мероприятиях. В период с 25 апреля по 20 мая в образовательных учреждениях и учреждениях молодёжной политики Нижневартовского района прошло 142 мероприятия, посвященных Дню Победы в Великой Отечественной войне 1941-1945 годов. Из них 3 районного масштаба.  
Во всех образовательных учреждениях проведены тематические уроки  «Победа-одна на всех» (17), торжественные линейки  «Поклонимся великим тем годам!», «Подвигу героев ВОВ – жить вечно», смотр  строя и песни в МБОУ «Варьеганская ОСШ», в школьных фойе и библиотеках оформлены   выставки детских рисунков, плакатов «Салют Победы», художественной литературы «Я помню! Я горжусь» (17). Охват обучающихся составил 100%.
150 старшеклассников несли почетный караул «Вахта памяти» 9 мая у памятников, обелисков павшим воинам в Великой Отечественной войне. 
Обучающиеся и молодежь активно приняли участие:
во Всероссийских акциях: «Георгиевская ленточка» с 23.04 по 09.05.2019, роздано 4500 лент, «Письмо Победы» с 03.05-08.05.19 (написано 796 писем); 
в акциях «Забота» и «Поздравь ветерана» 180 волонтеров оказали помощь ветеранам, труженикам тыла в уборке и благоустройству придомовых территорий, приусадебных участков, жилых помещений, в заготовке дров, в уборке могил участников Великой Отечественной войны, (благополучателей 22), организовали среди молодежи   субботники по уборке памятников и обелисков; 
к акции «Подвези ветерана» привлечено 27 водителей-жителей Нижневартовского района.
9 мая в организации   флэш-моба «День Победы» (исполнение песни Давида Тухманова и Владимира Харитонова «День Победы») приняло участие 400 волонтеров;
  Обучающиеся с педагогами, волонтерами, родителями приняли участие в шествии «Бессмертный полк». Они с портретами своих родных – участников Великий Отечественной войны, прошли по улицам поселений, отдавая дань уважения и признания героям той войны 
В Нижневартовском районе на 01.06.2019 год 329 юнармейцев в учреждениях образования и молодёжной политики.
</t>
    </r>
  </si>
  <si>
    <r>
      <t xml:space="preserve">Подпрограмма III. Комплексные меры профилактики наркомании и алкоголизма среди детей, подростков и молодежи: </t>
    </r>
    <r>
      <rPr>
        <sz val="12"/>
        <rFont val="Times New Roman"/>
        <family val="1"/>
        <charset val="204"/>
      </rPr>
      <t xml:space="preserve">в соответствии с Положением о конкурсе вариативных программ по профилактике наркомании и алкоголизма, пропаганде семейного благополучия; содействия в реализации программ, утвержденным постановлением администрации района  от 11.04.2019 № 781 «О проведении конкурса вариативных программ по профилактике наркомании и алкоголизма, пропаганде семейного благополучия; содействия в реализации программ», проведен конкурс вариативных программ по профилактике наркомании и алкоголизма через организацию летней оздоровительной компании, досуговой деятельности несовершеннолетних, занятости детей, подростков и молодежи.
Цель конкурса – поддержка социально значимых, инновационных, перспективных программ (проектов) по профилактике наркомании, алкоголизма и правонарушений среди детей, подростков и молодежи, создания условий для сохранения, укрепления духовно-нравственного здоровья и организации занятости детей Нижневартовского района.
В конкурсе приняли участие 8 учреждений культуры и образования района. 
          На основании протокола заседания конкурсной комиссии по подведению итогов конкурса вариативных программ по профилактике наркомании и алкоголизма члены конкурсной комиссии решили присудить:
1 место присуждено - муниципальному бюджетному общеобразовательному учреждению «Охтеурская общеобразовательная средняя школа» - программа по профилактике наркомании и алкоголизма, пропаганде семейного благополучия на 2015 – 2020 годы «Содружество»;
          2 место присуждено - муниципальное казенное учреждение «Сельский дом культуры» сп. Зайцева Речка – программа «Строим мир без риска»;
          3 место присуждено - муниципальному автономному учреждению «Межпоселенческая библиотека» Нижневартовского района Центральная районная детская библиотека – программа «На семейной книжной полке».
</t>
    </r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</si>
</sst>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</numFmts>
  <fonts count="50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DDD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40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2" fillId="0" borderId="0" xfId="0" applyFont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15" fillId="3" borderId="0" xfId="0" applyNumberFormat="1" applyFont="1" applyFill="1" applyAlignment="1">
      <alignment horizontal="center"/>
    </xf>
    <xf numFmtId="0" fontId="23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16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3" fillId="0" borderId="1" xfId="0" applyFont="1" applyBorder="1"/>
    <xf numFmtId="0" fontId="28" fillId="0" borderId="0" xfId="0" applyFont="1"/>
    <xf numFmtId="0" fontId="4" fillId="0" borderId="0" xfId="0" applyFont="1" applyAlignment="1">
      <alignment horizontal="right"/>
    </xf>
    <xf numFmtId="0" fontId="30" fillId="0" borderId="0" xfId="0" applyFont="1" applyAlignment="1">
      <alignment vertical="top" wrapText="1"/>
    </xf>
    <xf numFmtId="0" fontId="29" fillId="0" borderId="0" xfId="0" applyFont="1"/>
    <xf numFmtId="165" fontId="35" fillId="0" borderId="0" xfId="0" applyNumberFormat="1" applyFont="1" applyFill="1" applyAlignment="1" applyProtection="1">
      <alignment vertical="center"/>
    </xf>
    <xf numFmtId="165" fontId="36" fillId="0" borderId="0" xfId="0" applyNumberFormat="1" applyFont="1" applyFill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horizontal="left" vertical="center"/>
    </xf>
    <xf numFmtId="165" fontId="17" fillId="0" borderId="0" xfId="0" applyNumberFormat="1" applyFont="1" applyFill="1" applyAlignment="1" applyProtection="1">
      <alignment horizontal="center" vertical="center"/>
    </xf>
    <xf numFmtId="165" fontId="18" fillId="0" borderId="0" xfId="0" applyNumberFormat="1" applyFont="1" applyFill="1" applyAlignment="1" applyProtection="1">
      <alignment horizontal="right" vertical="center"/>
    </xf>
    <xf numFmtId="165" fontId="18" fillId="0" borderId="0" xfId="0" applyNumberFormat="1" applyFont="1" applyFill="1" applyAlignment="1" applyProtection="1">
      <alignment vertical="center"/>
    </xf>
    <xf numFmtId="3" fontId="18" fillId="0" borderId="0" xfId="0" applyNumberFormat="1" applyFont="1" applyFill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right" vertical="center"/>
    </xf>
    <xf numFmtId="165" fontId="18" fillId="0" borderId="0" xfId="0" applyNumberFormat="1" applyFont="1" applyFill="1" applyBorder="1" applyAlignment="1" applyProtection="1">
      <alignment vertical="center"/>
    </xf>
    <xf numFmtId="165" fontId="17" fillId="0" borderId="0" xfId="0" applyNumberFormat="1" applyFont="1" applyFill="1" applyBorder="1" applyAlignment="1" applyProtection="1">
      <alignment vertical="center"/>
    </xf>
    <xf numFmtId="165" fontId="18" fillId="4" borderId="1" xfId="0" applyNumberFormat="1" applyFont="1" applyFill="1" applyBorder="1" applyAlignment="1" applyProtection="1">
      <alignment horizontal="center" vertical="top" wrapText="1"/>
    </xf>
    <xf numFmtId="165" fontId="37" fillId="4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5" fontId="18" fillId="0" borderId="1" xfId="2" applyNumberFormat="1" applyFont="1" applyFill="1" applyBorder="1" applyAlignment="1" applyProtection="1">
      <alignment horizontal="center" vertical="top" wrapText="1"/>
    </xf>
    <xf numFmtId="165" fontId="18" fillId="4" borderId="1" xfId="2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center"/>
    </xf>
    <xf numFmtId="165" fontId="37" fillId="0" borderId="1" xfId="0" applyNumberFormat="1" applyFont="1" applyBorder="1" applyAlignment="1">
      <alignment horizontal="left" vertical="top" wrapText="1"/>
    </xf>
    <xf numFmtId="165" fontId="17" fillId="0" borderId="1" xfId="2" applyNumberFormat="1" applyFont="1" applyFill="1" applyBorder="1" applyAlignment="1" applyProtection="1">
      <alignment horizontal="center" vertical="center" wrapText="1"/>
    </xf>
    <xf numFmtId="165" fontId="17" fillId="0" borderId="1" xfId="2" applyNumberFormat="1" applyFont="1" applyFill="1" applyBorder="1" applyAlignment="1" applyProtection="1">
      <alignment horizontal="right" vertical="top" wrapText="1"/>
    </xf>
    <xf numFmtId="165" fontId="20" fillId="0" borderId="1" xfId="2" applyNumberFormat="1" applyFont="1" applyFill="1" applyBorder="1" applyAlignment="1" applyProtection="1">
      <alignment horizontal="right" vertical="top" wrapText="1"/>
    </xf>
    <xf numFmtId="165" fontId="18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0" applyNumberFormat="1" applyFont="1" applyFill="1" applyBorder="1" applyAlignment="1">
      <alignment vertical="top" wrapText="1"/>
    </xf>
    <xf numFmtId="165" fontId="22" fillId="0" borderId="1" xfId="0" applyNumberFormat="1" applyFont="1" applyFill="1" applyBorder="1" applyAlignment="1">
      <alignment wrapText="1"/>
    </xf>
    <xf numFmtId="165" fontId="18" fillId="0" borderId="7" xfId="0" applyNumberFormat="1" applyFont="1" applyFill="1" applyBorder="1" applyAlignment="1" applyProtection="1">
      <alignment vertical="center"/>
    </xf>
    <xf numFmtId="165" fontId="18" fillId="0" borderId="0" xfId="0" applyNumberFormat="1" applyFont="1" applyFill="1" applyBorder="1" applyAlignment="1" applyProtection="1">
      <alignment horizontal="left" vertical="center"/>
    </xf>
    <xf numFmtId="165" fontId="37" fillId="5" borderId="1" xfId="0" applyNumberFormat="1" applyFont="1" applyFill="1" applyBorder="1" applyAlignment="1">
      <alignment horizontal="left" vertical="top" wrapText="1"/>
    </xf>
    <xf numFmtId="165" fontId="37" fillId="5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left" vertical="top" wrapText="1"/>
    </xf>
    <xf numFmtId="165" fontId="22" fillId="0" borderId="1" xfId="0" applyNumberFormat="1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left" vertical="top" wrapText="1"/>
    </xf>
    <xf numFmtId="165" fontId="22" fillId="0" borderId="1" xfId="0" applyNumberFormat="1" applyFont="1" applyBorder="1" applyAlignment="1">
      <alignment horizontal="center" vertical="center" wrapText="1"/>
    </xf>
    <xf numFmtId="165" fontId="22" fillId="4" borderId="1" xfId="0" applyNumberFormat="1" applyFont="1" applyFill="1" applyBorder="1" applyAlignment="1" applyProtection="1">
      <alignment vertical="center"/>
    </xf>
    <xf numFmtId="165" fontId="22" fillId="0" borderId="1" xfId="0" applyNumberFormat="1" applyFont="1" applyFill="1" applyBorder="1" applyAlignment="1" applyProtection="1">
      <alignment vertical="center"/>
    </xf>
    <xf numFmtId="165" fontId="22" fillId="4" borderId="1" xfId="2" applyNumberFormat="1" applyFont="1" applyFill="1" applyBorder="1" applyAlignment="1" applyProtection="1">
      <alignment vertical="center" wrapText="1"/>
    </xf>
    <xf numFmtId="165" fontId="22" fillId="0" borderId="1" xfId="2" applyNumberFormat="1" applyFont="1" applyFill="1" applyBorder="1" applyAlignment="1" applyProtection="1">
      <alignment vertical="center" wrapText="1"/>
    </xf>
    <xf numFmtId="165" fontId="22" fillId="0" borderId="0" xfId="0" applyNumberFormat="1" applyFont="1" applyFill="1" applyBorder="1" applyAlignment="1" applyProtection="1">
      <alignment vertical="center"/>
    </xf>
    <xf numFmtId="165" fontId="18" fillId="4" borderId="1" xfId="0" applyNumberFormat="1" applyFont="1" applyFill="1" applyBorder="1" applyAlignment="1" applyProtection="1">
      <alignment vertical="center"/>
    </xf>
    <xf numFmtId="165" fontId="18" fillId="0" borderId="1" xfId="0" applyNumberFormat="1" applyFont="1" applyFill="1" applyBorder="1" applyAlignment="1" applyProtection="1">
      <alignment vertical="center"/>
    </xf>
    <xf numFmtId="165" fontId="37" fillId="6" borderId="1" xfId="0" applyNumberFormat="1" applyFont="1" applyFill="1" applyBorder="1" applyAlignment="1">
      <alignment horizontal="left" vertical="top" wrapText="1"/>
    </xf>
    <xf numFmtId="165" fontId="37" fillId="6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 applyProtection="1">
      <alignment vertical="center"/>
    </xf>
    <xf numFmtId="165" fontId="17" fillId="6" borderId="1" xfId="0" applyNumberFormat="1" applyFont="1" applyFill="1" applyBorder="1" applyAlignment="1" applyProtection="1">
      <alignment vertical="center"/>
    </xf>
    <xf numFmtId="165" fontId="37" fillId="5" borderId="1" xfId="0" applyNumberFormat="1" applyFont="1" applyFill="1" applyBorder="1" applyAlignment="1">
      <alignment vertical="top" wrapText="1"/>
    </xf>
    <xf numFmtId="165" fontId="37" fillId="4" borderId="1" xfId="0" applyNumberFormat="1" applyFont="1" applyFill="1" applyBorder="1" applyAlignment="1">
      <alignment vertical="center" wrapText="1"/>
    </xf>
    <xf numFmtId="165" fontId="37" fillId="5" borderId="1" xfId="0" applyNumberFormat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vertical="top" wrapText="1"/>
    </xf>
    <xf numFmtId="165" fontId="22" fillId="0" borderId="1" xfId="0" applyNumberFormat="1" applyFont="1" applyBorder="1" applyAlignment="1">
      <alignment vertical="center" wrapText="1"/>
    </xf>
    <xf numFmtId="165" fontId="22" fillId="0" borderId="1" xfId="0" applyNumberFormat="1" applyFont="1" applyFill="1" applyBorder="1" applyAlignment="1">
      <alignment vertical="center" wrapText="1"/>
    </xf>
    <xf numFmtId="165" fontId="22" fillId="4" borderId="1" xfId="0" applyNumberFormat="1" applyFont="1" applyFill="1" applyBorder="1" applyAlignment="1">
      <alignment vertical="center" wrapText="1"/>
    </xf>
    <xf numFmtId="165" fontId="37" fillId="6" borderId="1" xfId="0" applyNumberFormat="1" applyFont="1" applyFill="1" applyBorder="1" applyAlignment="1">
      <alignment vertical="top" wrapText="1"/>
    </xf>
    <xf numFmtId="165" fontId="37" fillId="6" borderId="1" xfId="0" applyNumberFormat="1" applyFont="1" applyFill="1" applyBorder="1" applyAlignment="1">
      <alignment vertical="center" wrapText="1"/>
    </xf>
    <xf numFmtId="165" fontId="17" fillId="0" borderId="1" xfId="0" applyNumberFormat="1" applyFont="1" applyFill="1" applyBorder="1" applyAlignment="1" applyProtection="1">
      <alignment vertical="center"/>
    </xf>
    <xf numFmtId="165" fontId="44" fillId="0" borderId="1" xfId="0" applyNumberFormat="1" applyFont="1" applyFill="1" applyBorder="1" applyAlignment="1">
      <alignment horizontal="left" vertical="top" wrapText="1"/>
    </xf>
    <xf numFmtId="165" fontId="44" fillId="0" borderId="1" xfId="0" applyNumberFormat="1" applyFont="1" applyFill="1" applyBorder="1" applyAlignment="1">
      <alignment horizontal="center" vertical="center" wrapText="1"/>
    </xf>
    <xf numFmtId="165" fontId="45" fillId="0" borderId="1" xfId="0" applyNumberFormat="1" applyFont="1" applyFill="1" applyBorder="1" applyAlignment="1">
      <alignment horizontal="left" vertical="top" wrapText="1"/>
    </xf>
    <xf numFmtId="165" fontId="45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left" vertical="top" wrapText="1"/>
    </xf>
    <xf numFmtId="165" fontId="17" fillId="5" borderId="1" xfId="0" applyNumberFormat="1" applyFont="1" applyFill="1" applyBorder="1" applyAlignment="1" applyProtection="1">
      <alignment horizontal="left" vertical="top" wrapText="1"/>
    </xf>
    <xf numFmtId="164" fontId="37" fillId="5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left" vertical="top" wrapText="1"/>
    </xf>
    <xf numFmtId="165" fontId="39" fillId="0" borderId="1" xfId="2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Border="1" applyAlignment="1">
      <alignment horizontal="center" vertical="top"/>
    </xf>
    <xf numFmtId="165" fontId="35" fillId="0" borderId="1" xfId="0" applyNumberFormat="1" applyFont="1" applyFill="1" applyBorder="1" applyAlignment="1" applyProtection="1">
      <alignment vertical="center"/>
    </xf>
    <xf numFmtId="165" fontId="36" fillId="0" borderId="1" xfId="0" applyNumberFormat="1" applyFont="1" applyFill="1" applyBorder="1" applyAlignment="1" applyProtection="1">
      <alignment vertical="center"/>
    </xf>
    <xf numFmtId="165" fontId="6" fillId="0" borderId="1" xfId="0" applyNumberFormat="1" applyFont="1" applyFill="1" applyBorder="1" applyAlignment="1" applyProtection="1">
      <alignment vertical="center"/>
    </xf>
    <xf numFmtId="165" fontId="18" fillId="0" borderId="1" xfId="0" applyNumberFormat="1" applyFont="1" applyFill="1" applyBorder="1" applyAlignment="1" applyProtection="1">
      <alignment horizontal="left" vertical="center"/>
    </xf>
    <xf numFmtId="165" fontId="18" fillId="0" borderId="1" xfId="0" applyNumberFormat="1" applyFont="1" applyFill="1" applyBorder="1" applyAlignment="1" applyProtection="1">
      <alignment horizontal="right" vertical="center"/>
    </xf>
    <xf numFmtId="165" fontId="37" fillId="0" borderId="1" xfId="0" applyNumberFormat="1" applyFont="1" applyFill="1" applyBorder="1" applyAlignment="1" applyProtection="1">
      <alignment vertical="center"/>
    </xf>
    <xf numFmtId="165" fontId="18" fillId="4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 applyProtection="1">
      <alignment vertical="center"/>
    </xf>
    <xf numFmtId="165" fontId="22" fillId="6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8" borderId="1" xfId="2" applyNumberFormat="1" applyFont="1" applyFill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0" fontId="3" fillId="0" borderId="1" xfId="2" applyNumberFormat="1" applyFont="1" applyFill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16" fillId="0" borderId="10" xfId="0" applyNumberFormat="1" applyFont="1" applyBorder="1" applyAlignment="1">
      <alignment horizontal="center" vertical="top" wrapText="1"/>
    </xf>
    <xf numFmtId="0" fontId="16" fillId="8" borderId="10" xfId="0" applyNumberFormat="1" applyFont="1" applyFill="1" applyBorder="1" applyAlignment="1">
      <alignment horizontal="center" vertical="top" wrapText="1"/>
    </xf>
    <xf numFmtId="0" fontId="16" fillId="8" borderId="1" xfId="0" applyNumberFormat="1" applyFont="1" applyFill="1" applyBorder="1" applyAlignment="1">
      <alignment horizontal="center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top" wrapText="1"/>
    </xf>
    <xf numFmtId="0" fontId="16" fillId="8" borderId="1" xfId="0" applyFont="1" applyFill="1" applyBorder="1" applyAlignment="1">
      <alignment horizontal="center" vertical="top" wrapText="1"/>
    </xf>
    <xf numFmtId="0" fontId="3" fillId="0" borderId="2" xfId="2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top" wrapText="1"/>
    </xf>
    <xf numFmtId="4" fontId="16" fillId="8" borderId="5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4" fontId="16" fillId="8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justify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8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0" fontId="3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top" wrapText="1"/>
    </xf>
    <xf numFmtId="3" fontId="3" fillId="8" borderId="1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justify" vertical="top" wrapText="1"/>
    </xf>
    <xf numFmtId="0" fontId="21" fillId="0" borderId="0" xfId="0" applyFont="1" applyBorder="1" applyAlignment="1">
      <alignment horizontal="left" vertical="top"/>
    </xf>
    <xf numFmtId="0" fontId="48" fillId="0" borderId="0" xfId="0" applyFont="1" applyFill="1" applyBorder="1" applyAlignment="1">
      <alignment horizontal="justify" vertical="top"/>
    </xf>
    <xf numFmtId="0" fontId="48" fillId="0" borderId="0" xfId="0" applyFont="1" applyFill="1" applyBorder="1" applyAlignment="1" applyProtection="1">
      <alignment horizontal="left"/>
    </xf>
    <xf numFmtId="0" fontId="48" fillId="0" borderId="0" xfId="0" applyFont="1" applyFill="1" applyAlignment="1" applyProtection="1">
      <alignment horizontal="left" vertical="center"/>
    </xf>
    <xf numFmtId="0" fontId="48" fillId="0" borderId="0" xfId="0" applyFont="1" applyFill="1" applyAlignment="1" applyProtection="1">
      <alignment horizontal="right" vertical="center"/>
    </xf>
    <xf numFmtId="0" fontId="48" fillId="0" borderId="0" xfId="0" applyFont="1" applyFill="1" applyAlignment="1" applyProtection="1">
      <alignment vertical="center"/>
    </xf>
    <xf numFmtId="0" fontId="17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0" fontId="18" fillId="0" borderId="1" xfId="0" applyNumberFormat="1" applyFont="1" applyBorder="1" applyAlignment="1">
      <alignment horizontal="center" vertical="top"/>
    </xf>
    <xf numFmtId="43" fontId="18" fillId="0" borderId="1" xfId="2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41" fontId="18" fillId="0" borderId="1" xfId="2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2" fillId="3" borderId="1" xfId="0" applyNumberFormat="1" applyFont="1" applyFill="1" applyBorder="1" applyAlignment="1">
      <alignment horizontal="left" vertical="top"/>
    </xf>
    <xf numFmtId="0" fontId="22" fillId="3" borderId="0" xfId="0" applyNumberFormat="1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left" vertical="top" wrapText="1"/>
    </xf>
    <xf numFmtId="0" fontId="49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22" fillId="3" borderId="0" xfId="0" applyNumberFormat="1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vertical="center"/>
    </xf>
    <xf numFmtId="0" fontId="19" fillId="3" borderId="0" xfId="0" applyFont="1" applyFill="1"/>
    <xf numFmtId="0" fontId="18" fillId="3" borderId="5" xfId="0" applyNumberFormat="1" applyFont="1" applyFill="1" applyBorder="1" applyAlignment="1">
      <alignment horizontal="center" vertical="top"/>
    </xf>
    <xf numFmtId="0" fontId="18" fillId="3" borderId="12" xfId="0" applyFont="1" applyFill="1" applyBorder="1" applyAlignment="1">
      <alignment horizontal="center" vertical="top" wrapText="1"/>
    </xf>
    <xf numFmtId="0" fontId="22" fillId="0" borderId="1" xfId="0" applyNumberFormat="1" applyFont="1" applyBorder="1" applyAlignment="1">
      <alignment horizontal="left" vertical="top" wrapText="1"/>
    </xf>
    <xf numFmtId="0" fontId="37" fillId="0" borderId="1" xfId="0" applyNumberFormat="1" applyFont="1" applyBorder="1" applyAlignment="1">
      <alignment vertical="top" wrapText="1"/>
    </xf>
    <xf numFmtId="0" fontId="21" fillId="3" borderId="0" xfId="0" applyNumberFormat="1" applyFont="1" applyFill="1" applyAlignment="1">
      <alignment horizontal="center"/>
    </xf>
    <xf numFmtId="0" fontId="48" fillId="3" borderId="0" xfId="0" applyFont="1" applyFill="1" applyAlignment="1">
      <alignment horizontal="left"/>
    </xf>
    <xf numFmtId="3" fontId="48" fillId="3" borderId="0" xfId="0" applyNumberFormat="1" applyFont="1" applyFill="1" applyAlignment="1">
      <alignment vertical="center"/>
    </xf>
    <xf numFmtId="165" fontId="18" fillId="9" borderId="1" xfId="0" applyNumberFormat="1" applyFont="1" applyFill="1" applyBorder="1" applyAlignment="1" applyProtection="1">
      <alignment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18" fillId="0" borderId="0" xfId="0" applyNumberFormat="1" applyFont="1" applyFill="1" applyBorder="1" applyAlignment="1" applyProtection="1">
      <alignment horizontal="center" vertical="top"/>
    </xf>
    <xf numFmtId="165" fontId="35" fillId="0" borderId="1" xfId="0" applyNumberFormat="1" applyFont="1" applyFill="1" applyBorder="1" applyAlignment="1" applyProtection="1">
      <alignment horizontal="center" vertical="center" wrapText="1"/>
    </xf>
    <xf numFmtId="165" fontId="3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165" fontId="22" fillId="10" borderId="1" xfId="0" applyNumberFormat="1" applyFont="1" applyFill="1" applyBorder="1" applyAlignment="1" applyProtection="1">
      <alignment vertical="center"/>
    </xf>
    <xf numFmtId="165" fontId="18" fillId="10" borderId="1" xfId="0" applyNumberFormat="1" applyFont="1" applyFill="1" applyBorder="1" applyAlignment="1" applyProtection="1">
      <alignment vertical="center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165" fontId="40" fillId="0" borderId="1" xfId="0" applyNumberFormat="1" applyFont="1" applyFill="1" applyBorder="1" applyAlignment="1">
      <alignment horizontal="left" vertical="top" wrapText="1"/>
    </xf>
    <xf numFmtId="165" fontId="41" fillId="0" borderId="1" xfId="0" applyNumberFormat="1" applyFont="1" applyBorder="1" applyAlignment="1">
      <alignment horizontal="left" vertical="top" wrapText="1"/>
    </xf>
    <xf numFmtId="165" fontId="40" fillId="0" borderId="1" xfId="0" applyNumberFormat="1" applyFont="1" applyBorder="1" applyAlignment="1">
      <alignment horizontal="left" vertical="top" wrapText="1"/>
    </xf>
    <xf numFmtId="165" fontId="15" fillId="0" borderId="1" xfId="0" applyNumberFormat="1" applyFont="1" applyBorder="1" applyAlignment="1">
      <alignment horizontal="left" vertical="top" wrapText="1"/>
    </xf>
    <xf numFmtId="165" fontId="41" fillId="6" borderId="1" xfId="0" applyNumberFormat="1" applyFont="1" applyFill="1" applyBorder="1" applyAlignment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left" vertical="top"/>
    </xf>
    <xf numFmtId="165" fontId="43" fillId="0" borderId="1" xfId="0" applyNumberFormat="1" applyFont="1" applyFill="1" applyBorder="1" applyAlignment="1">
      <alignment horizontal="left" vertical="top" wrapText="1"/>
    </xf>
    <xf numFmtId="165" fontId="41" fillId="0" borderId="1" xfId="0" applyNumberFormat="1" applyFont="1" applyFill="1" applyBorder="1" applyAlignment="1">
      <alignment horizontal="left" vertical="top" wrapText="1"/>
    </xf>
    <xf numFmtId="165" fontId="17" fillId="0" borderId="1" xfId="0" applyNumberFormat="1" applyFont="1" applyFill="1" applyBorder="1" applyAlignment="1" applyProtection="1">
      <alignment horizontal="center" vertical="center"/>
    </xf>
    <xf numFmtId="165" fontId="41" fillId="0" borderId="1" xfId="0" applyNumberFormat="1" applyFont="1" applyBorder="1" applyAlignment="1">
      <alignment vertical="top" wrapText="1"/>
    </xf>
    <xf numFmtId="165" fontId="40" fillId="0" borderId="1" xfId="0" applyNumberFormat="1" applyFont="1" applyBorder="1" applyAlignment="1">
      <alignment vertical="top" wrapText="1"/>
    </xf>
    <xf numFmtId="165" fontId="41" fillId="6" borderId="1" xfId="0" applyNumberFormat="1" applyFont="1" applyFill="1" applyBorder="1" applyAlignment="1">
      <alignment vertical="top" wrapText="1"/>
    </xf>
    <xf numFmtId="165" fontId="15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165" fontId="42" fillId="0" borderId="1" xfId="0" applyNumberFormat="1" applyFont="1" applyBorder="1" applyAlignment="1">
      <alignment vertical="top" wrapText="1"/>
    </xf>
    <xf numFmtId="165" fontId="38" fillId="0" borderId="1" xfId="0" applyNumberFormat="1" applyFont="1" applyBorder="1" applyAlignment="1">
      <alignment vertical="top" wrapText="1"/>
    </xf>
    <xf numFmtId="164" fontId="40" fillId="0" borderId="10" xfId="0" applyNumberFormat="1" applyFont="1" applyFill="1" applyBorder="1" applyAlignment="1">
      <alignment horizontal="left" vertical="top" wrapText="1"/>
    </xf>
    <xf numFmtId="164" fontId="40" fillId="0" borderId="8" xfId="0" applyNumberFormat="1" applyFont="1" applyFill="1" applyBorder="1" applyAlignment="1">
      <alignment horizontal="left" vertical="top" wrapText="1"/>
    </xf>
    <xf numFmtId="164" fontId="40" fillId="0" borderId="5" xfId="0" applyNumberFormat="1" applyFont="1" applyFill="1" applyBorder="1" applyAlignment="1">
      <alignment horizontal="left" vertical="top" wrapText="1"/>
    </xf>
    <xf numFmtId="164" fontId="15" fillId="0" borderId="10" xfId="0" applyNumberFormat="1" applyFont="1" applyFill="1" applyBorder="1" applyAlignment="1">
      <alignment horizontal="left" vertical="top" wrapText="1"/>
    </xf>
    <xf numFmtId="164" fontId="15" fillId="0" borderId="8" xfId="0" applyNumberFormat="1" applyFont="1" applyFill="1" applyBorder="1" applyAlignment="1">
      <alignment horizontal="left" vertical="top" wrapText="1"/>
    </xf>
    <xf numFmtId="164" fontId="15" fillId="0" borderId="5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 wrapText="1"/>
    </xf>
    <xf numFmtId="165" fontId="40" fillId="7" borderId="1" xfId="0" applyNumberFormat="1" applyFont="1" applyFill="1" applyBorder="1" applyAlignment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center" vertical="top" wrapText="1"/>
    </xf>
    <xf numFmtId="165" fontId="36" fillId="0" borderId="1" xfId="0" applyNumberFormat="1" applyFont="1" applyFill="1" applyBorder="1" applyAlignment="1" applyProtection="1">
      <alignment horizontal="left" vertical="top" wrapText="1"/>
    </xf>
    <xf numFmtId="165" fontId="35" fillId="0" borderId="1" xfId="0" applyNumberFormat="1" applyFont="1" applyFill="1" applyBorder="1" applyAlignment="1" applyProtection="1">
      <alignment horizontal="center" vertical="top" wrapText="1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38" fillId="0" borderId="1" xfId="0" applyNumberFormat="1" applyFont="1" applyFill="1" applyBorder="1"/>
    <xf numFmtId="165" fontId="19" fillId="0" borderId="1" xfId="0" applyNumberFormat="1" applyFont="1" applyBorder="1"/>
    <xf numFmtId="165" fontId="40" fillId="0" borderId="1" xfId="0" applyNumberFormat="1" applyFont="1" applyFill="1" applyBorder="1" applyAlignment="1">
      <alignment vertical="top"/>
    </xf>
    <xf numFmtId="165" fontId="38" fillId="0" borderId="1" xfId="0" applyNumberFormat="1" applyFont="1" applyFill="1" applyBorder="1" applyAlignment="1">
      <alignment horizontal="left" vertical="top" wrapText="1"/>
    </xf>
    <xf numFmtId="165" fontId="17" fillId="0" borderId="0" xfId="0" applyNumberFormat="1" applyFont="1" applyFill="1" applyAlignment="1" applyProtection="1">
      <alignment horizontal="center" vertical="top" wrapText="1"/>
    </xf>
    <xf numFmtId="165" fontId="17" fillId="0" borderId="6" xfId="0" applyNumberFormat="1" applyFont="1" applyFill="1" applyBorder="1" applyAlignment="1" applyProtection="1">
      <alignment horizontal="center" vertical="center"/>
    </xf>
    <xf numFmtId="165" fontId="17" fillId="0" borderId="11" xfId="0" applyNumberFormat="1" applyFont="1" applyFill="1" applyBorder="1" applyAlignment="1" applyProtection="1">
      <alignment horizontal="center" vertical="top"/>
    </xf>
    <xf numFmtId="165" fontId="18" fillId="0" borderId="0" xfId="0" applyNumberFormat="1" applyFont="1" applyFill="1" applyBorder="1" applyAlignment="1" applyProtection="1">
      <alignment horizontal="center" vertical="top"/>
    </xf>
    <xf numFmtId="165" fontId="35" fillId="0" borderId="1" xfId="0" applyNumberFormat="1" applyFont="1" applyFill="1" applyBorder="1" applyAlignment="1" applyProtection="1">
      <alignment horizontal="center" vertical="center" wrapText="1"/>
    </xf>
    <xf numFmtId="165" fontId="3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top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8" fillId="0" borderId="0" xfId="0" applyFont="1" applyFill="1" applyAlignment="1" applyProtection="1">
      <alignment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3" fontId="27" fillId="0" borderId="0" xfId="0" applyNumberFormat="1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justify" vertical="top" wrapText="1"/>
    </xf>
    <xf numFmtId="0" fontId="48" fillId="0" borderId="0" xfId="0" applyFont="1" applyFill="1" applyBorder="1" applyAlignment="1" applyProtection="1">
      <alignment horizontal="left"/>
    </xf>
    <xf numFmtId="0" fontId="48" fillId="0" borderId="0" xfId="0" applyFont="1" applyFill="1" applyBorder="1" applyAlignment="1" applyProtection="1">
      <alignment horizontal="left" wrapText="1"/>
    </xf>
    <xf numFmtId="0" fontId="24" fillId="3" borderId="6" xfId="0" applyFont="1" applyFill="1" applyBorder="1" applyAlignment="1">
      <alignment horizontal="center" vertical="top" wrapText="1"/>
    </xf>
    <xf numFmtId="0" fontId="18" fillId="3" borderId="10" xfId="0" applyNumberFormat="1" applyFont="1" applyFill="1" applyBorder="1" applyAlignment="1">
      <alignment horizontal="center" vertical="top"/>
    </xf>
    <xf numFmtId="0" fontId="18" fillId="3" borderId="8" xfId="0" applyNumberFormat="1" applyFont="1" applyFill="1" applyBorder="1" applyAlignment="1">
      <alignment horizontal="center" vertical="top"/>
    </xf>
    <xf numFmtId="0" fontId="18" fillId="3" borderId="5" xfId="0" applyNumberFormat="1" applyFont="1" applyFill="1" applyBorder="1" applyAlignment="1">
      <alignment horizontal="center" vertical="top"/>
    </xf>
    <xf numFmtId="0" fontId="18" fillId="3" borderId="10" xfId="0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43" fontId="17" fillId="0" borderId="4" xfId="2" applyFont="1" applyFill="1" applyBorder="1" applyAlignment="1">
      <alignment horizontal="center" vertical="top" wrapText="1"/>
    </xf>
    <xf numFmtId="43" fontId="17" fillId="0" borderId="2" xfId="2" applyFont="1" applyFill="1" applyBorder="1" applyAlignment="1">
      <alignment horizontal="center" vertical="top" wrapText="1"/>
    </xf>
    <xf numFmtId="0" fontId="48" fillId="3" borderId="0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93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DDDDFF"/>
      <color rgb="FFCCCCFF"/>
      <color rgb="FFCCFFFF"/>
      <color rgb="FFFF9999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87" t="s">
        <v>39</v>
      </c>
      <c r="B1" s="288"/>
      <c r="C1" s="289" t="s">
        <v>40</v>
      </c>
      <c r="D1" s="281" t="s">
        <v>44</v>
      </c>
      <c r="E1" s="282"/>
      <c r="F1" s="283"/>
      <c r="G1" s="281" t="s">
        <v>17</v>
      </c>
      <c r="H1" s="282"/>
      <c r="I1" s="283"/>
      <c r="J1" s="281" t="s">
        <v>18</v>
      </c>
      <c r="K1" s="282"/>
      <c r="L1" s="283"/>
      <c r="M1" s="281" t="s">
        <v>22</v>
      </c>
      <c r="N1" s="282"/>
      <c r="O1" s="283"/>
      <c r="P1" s="284" t="s">
        <v>23</v>
      </c>
      <c r="Q1" s="285"/>
      <c r="R1" s="281" t="s">
        <v>24</v>
      </c>
      <c r="S1" s="282"/>
      <c r="T1" s="283"/>
      <c r="U1" s="281" t="s">
        <v>25</v>
      </c>
      <c r="V1" s="282"/>
      <c r="W1" s="283"/>
      <c r="X1" s="284" t="s">
        <v>26</v>
      </c>
      <c r="Y1" s="286"/>
      <c r="Z1" s="285"/>
      <c r="AA1" s="284" t="s">
        <v>27</v>
      </c>
      <c r="AB1" s="285"/>
      <c r="AC1" s="281" t="s">
        <v>28</v>
      </c>
      <c r="AD1" s="282"/>
      <c r="AE1" s="283"/>
      <c r="AF1" s="281" t="s">
        <v>29</v>
      </c>
      <c r="AG1" s="282"/>
      <c r="AH1" s="283"/>
      <c r="AI1" s="281" t="s">
        <v>30</v>
      </c>
      <c r="AJ1" s="282"/>
      <c r="AK1" s="283"/>
      <c r="AL1" s="284" t="s">
        <v>31</v>
      </c>
      <c r="AM1" s="285"/>
      <c r="AN1" s="281" t="s">
        <v>32</v>
      </c>
      <c r="AO1" s="282"/>
      <c r="AP1" s="283"/>
      <c r="AQ1" s="281" t="s">
        <v>33</v>
      </c>
      <c r="AR1" s="282"/>
      <c r="AS1" s="283"/>
      <c r="AT1" s="281" t="s">
        <v>34</v>
      </c>
      <c r="AU1" s="282"/>
      <c r="AV1" s="283"/>
    </row>
    <row r="2" spans="1:48" ht="39" customHeight="1">
      <c r="A2" s="288"/>
      <c r="B2" s="288"/>
      <c r="C2" s="28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89" t="s">
        <v>82</v>
      </c>
      <c r="B3" s="28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89"/>
      <c r="B4" s="28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89"/>
      <c r="B5" s="28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89"/>
      <c r="B6" s="28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89"/>
      <c r="B7" s="28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89"/>
      <c r="B8" s="28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89"/>
      <c r="B9" s="28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90" t="s">
        <v>57</v>
      </c>
      <c r="B1" s="290"/>
      <c r="C1" s="290"/>
      <c r="D1" s="290"/>
      <c r="E1" s="290"/>
    </row>
    <row r="2" spans="1:5">
      <c r="A2" s="12"/>
      <c r="B2" s="12"/>
      <c r="C2" s="12"/>
      <c r="D2" s="12"/>
      <c r="E2" s="12"/>
    </row>
    <row r="3" spans="1:5">
      <c r="A3" s="291" t="s">
        <v>129</v>
      </c>
      <c r="B3" s="291"/>
      <c r="C3" s="291"/>
      <c r="D3" s="291"/>
      <c r="E3" s="291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92" t="s">
        <v>78</v>
      </c>
      <c r="B26" s="292"/>
      <c r="C26" s="292"/>
      <c r="D26" s="292"/>
      <c r="E26" s="292"/>
    </row>
    <row r="27" spans="1:5">
      <c r="A27" s="28"/>
      <c r="B27" s="28"/>
      <c r="C27" s="28"/>
      <c r="D27" s="28"/>
      <c r="E27" s="28"/>
    </row>
    <row r="28" spans="1:5">
      <c r="A28" s="292" t="s">
        <v>79</v>
      </c>
      <c r="B28" s="292"/>
      <c r="C28" s="292"/>
      <c r="D28" s="292"/>
      <c r="E28" s="292"/>
    </row>
    <row r="29" spans="1:5">
      <c r="A29" s="292"/>
      <c r="B29" s="292"/>
      <c r="C29" s="292"/>
      <c r="D29" s="292"/>
      <c r="E29" s="29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5" t="s">
        <v>45</v>
      </c>
      <c r="C3" s="315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3" t="s">
        <v>1</v>
      </c>
      <c r="B5" s="29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03"/>
      <c r="B6" s="29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3"/>
      <c r="B7" s="29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3" t="s">
        <v>3</v>
      </c>
      <c r="B8" s="29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16" t="s">
        <v>204</v>
      </c>
      <c r="N8" s="317"/>
      <c r="O8" s="318"/>
      <c r="P8" s="56"/>
      <c r="Q8" s="56"/>
    </row>
    <row r="9" spans="1:256" ht="33.75" customHeight="1">
      <c r="A9" s="303"/>
      <c r="B9" s="29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3" t="s">
        <v>4</v>
      </c>
      <c r="B10" s="29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3"/>
      <c r="B11" s="29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3" t="s">
        <v>5</v>
      </c>
      <c r="B12" s="29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3"/>
      <c r="B13" s="29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3" t="s">
        <v>9</v>
      </c>
      <c r="B14" s="29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3"/>
      <c r="B15" s="29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99"/>
      <c r="AJ16" s="299"/>
      <c r="AK16" s="299"/>
      <c r="AZ16" s="299"/>
      <c r="BA16" s="299"/>
      <c r="BB16" s="299"/>
      <c r="BQ16" s="299"/>
      <c r="BR16" s="299"/>
      <c r="BS16" s="299"/>
      <c r="CH16" s="299"/>
      <c r="CI16" s="299"/>
      <c r="CJ16" s="299"/>
      <c r="CY16" s="299"/>
      <c r="CZ16" s="299"/>
      <c r="DA16" s="299"/>
      <c r="DP16" s="299"/>
      <c r="DQ16" s="299"/>
      <c r="DR16" s="299"/>
      <c r="EG16" s="299"/>
      <c r="EH16" s="299"/>
      <c r="EI16" s="299"/>
      <c r="EX16" s="299"/>
      <c r="EY16" s="299"/>
      <c r="EZ16" s="299"/>
      <c r="FO16" s="299"/>
      <c r="FP16" s="299"/>
      <c r="FQ16" s="299"/>
      <c r="GF16" s="299"/>
      <c r="GG16" s="299"/>
      <c r="GH16" s="299"/>
      <c r="GW16" s="299"/>
      <c r="GX16" s="299"/>
      <c r="GY16" s="299"/>
      <c r="HN16" s="299"/>
      <c r="HO16" s="299"/>
      <c r="HP16" s="299"/>
      <c r="IE16" s="299"/>
      <c r="IF16" s="299"/>
      <c r="IG16" s="299"/>
      <c r="IV16" s="299"/>
    </row>
    <row r="17" spans="1:17" ht="320.25" customHeight="1">
      <c r="A17" s="303" t="s">
        <v>6</v>
      </c>
      <c r="B17" s="29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03"/>
      <c r="B18" s="29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3" t="s">
        <v>7</v>
      </c>
      <c r="B19" s="29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03"/>
      <c r="B20" s="29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3" t="s">
        <v>8</v>
      </c>
      <c r="B21" s="29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3"/>
      <c r="B22" s="29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08" t="s">
        <v>14</v>
      </c>
      <c r="B23" s="304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09"/>
      <c r="B24" s="304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07" t="s">
        <v>15</v>
      </c>
      <c r="B25" s="304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07"/>
      <c r="B26" s="304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3" t="s">
        <v>93</v>
      </c>
      <c r="B31" s="29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3"/>
      <c r="B32" s="29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3" t="s">
        <v>95</v>
      </c>
      <c r="B34" s="29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3"/>
      <c r="B35" s="29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12" t="s">
        <v>97</v>
      </c>
      <c r="B36" s="30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13"/>
      <c r="B37" s="30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3" t="s">
        <v>99</v>
      </c>
      <c r="B39" s="29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00" t="s">
        <v>246</v>
      </c>
      <c r="I39" s="301"/>
      <c r="J39" s="301"/>
      <c r="K39" s="301"/>
      <c r="L39" s="301"/>
      <c r="M39" s="301"/>
      <c r="N39" s="301"/>
      <c r="O39" s="302"/>
      <c r="P39" s="55" t="s">
        <v>188</v>
      </c>
      <c r="Q39" s="56"/>
    </row>
    <row r="40" spans="1:17" ht="39.9" customHeight="1">
      <c r="A40" s="303" t="s">
        <v>10</v>
      </c>
      <c r="B40" s="29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3" t="s">
        <v>100</v>
      </c>
      <c r="B41" s="29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03"/>
      <c r="B42" s="29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3" t="s">
        <v>102</v>
      </c>
      <c r="B43" s="29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95" t="s">
        <v>191</v>
      </c>
      <c r="H43" s="296"/>
      <c r="I43" s="296"/>
      <c r="J43" s="296"/>
      <c r="K43" s="296"/>
      <c r="L43" s="296"/>
      <c r="M43" s="296"/>
      <c r="N43" s="296"/>
      <c r="O43" s="297"/>
      <c r="P43" s="56"/>
      <c r="Q43" s="56"/>
    </row>
    <row r="44" spans="1:17" ht="39.9" customHeight="1">
      <c r="A44" s="303"/>
      <c r="B44" s="29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3" t="s">
        <v>104</v>
      </c>
      <c r="B45" s="29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03" t="s">
        <v>12</v>
      </c>
      <c r="B46" s="29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10" t="s">
        <v>107</v>
      </c>
      <c r="B47" s="30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11"/>
      <c r="B48" s="30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0" t="s">
        <v>108</v>
      </c>
      <c r="B49" s="30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11"/>
      <c r="B50" s="30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3" t="s">
        <v>110</v>
      </c>
      <c r="B51" s="29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03"/>
      <c r="B52" s="29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3" t="s">
        <v>113</v>
      </c>
      <c r="B53" s="29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3"/>
      <c r="B54" s="29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3" t="s">
        <v>114</v>
      </c>
      <c r="B55" s="29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3"/>
      <c r="B56" s="29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3" t="s">
        <v>116</v>
      </c>
      <c r="B57" s="298" t="s">
        <v>117</v>
      </c>
      <c r="C57" s="53" t="s">
        <v>20</v>
      </c>
      <c r="D57" s="93" t="s">
        <v>234</v>
      </c>
      <c r="E57" s="92"/>
      <c r="F57" s="92" t="s">
        <v>235</v>
      </c>
      <c r="G57" s="319" t="s">
        <v>232</v>
      </c>
      <c r="H57" s="319"/>
      <c r="I57" s="92" t="s">
        <v>236</v>
      </c>
      <c r="J57" s="92" t="s">
        <v>237</v>
      </c>
      <c r="K57" s="316" t="s">
        <v>238</v>
      </c>
      <c r="L57" s="317"/>
      <c r="M57" s="317"/>
      <c r="N57" s="317"/>
      <c r="O57" s="318"/>
      <c r="P57" s="88" t="s">
        <v>198</v>
      </c>
      <c r="Q57" s="56"/>
    </row>
    <row r="58" spans="1:17" ht="39.9" customHeight="1">
      <c r="A58" s="303"/>
      <c r="B58" s="29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08" t="s">
        <v>119</v>
      </c>
      <c r="B59" s="308" t="s">
        <v>118</v>
      </c>
      <c r="C59" s="308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14"/>
      <c r="B60" s="314"/>
      <c r="C60" s="31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14"/>
      <c r="B61" s="314"/>
      <c r="C61" s="30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09"/>
      <c r="B62" s="30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03" t="s">
        <v>120</v>
      </c>
      <c r="B63" s="29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03"/>
      <c r="B64" s="29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07" t="s">
        <v>122</v>
      </c>
      <c r="B65" s="304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07"/>
      <c r="B66" s="304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03" t="s">
        <v>124</v>
      </c>
      <c r="B67" s="29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03"/>
      <c r="B68" s="29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0" t="s">
        <v>126</v>
      </c>
      <c r="B69" s="30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11"/>
      <c r="B70" s="30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93" t="s">
        <v>254</v>
      </c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94" t="s">
        <v>215</v>
      </c>
      <c r="C79" s="294"/>
      <c r="D79" s="294"/>
      <c r="E79" s="294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933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O29" sqref="O29"/>
    </sheetView>
  </sheetViews>
  <sheetFormatPr defaultColWidth="9.109375" defaultRowHeight="13.8"/>
  <cols>
    <col min="1" max="1" width="3.44140625" style="120" customWidth="1"/>
    <col min="2" max="2" width="4.6640625" style="120" customWidth="1"/>
    <col min="3" max="9" width="9.109375" style="120"/>
    <col min="10" max="10" width="12.6640625" style="120" customWidth="1"/>
    <col min="11" max="16384" width="9.109375" style="120"/>
  </cols>
  <sheetData>
    <row r="1" spans="1:14" ht="15.75" customHeight="1">
      <c r="A1" s="12"/>
      <c r="B1" s="12"/>
      <c r="C1" s="12"/>
      <c r="D1" s="12"/>
      <c r="E1" s="12"/>
      <c r="G1" s="321" t="s">
        <v>289</v>
      </c>
      <c r="H1" s="322"/>
      <c r="I1" s="322"/>
      <c r="J1" s="322"/>
    </row>
    <row r="2" spans="1:14" ht="31.5" customHeight="1">
      <c r="A2" s="12"/>
      <c r="B2" s="12"/>
      <c r="C2" s="12"/>
      <c r="D2" s="12"/>
      <c r="E2" s="12"/>
      <c r="G2" s="323" t="s">
        <v>446</v>
      </c>
      <c r="H2" s="324"/>
      <c r="I2" s="324"/>
      <c r="J2" s="324"/>
    </row>
    <row r="3" spans="1:14" ht="15.75" customHeight="1">
      <c r="A3" s="12"/>
      <c r="B3" s="12"/>
      <c r="C3" s="12"/>
      <c r="D3" s="12"/>
      <c r="E3" s="12"/>
      <c r="G3" s="323" t="s">
        <v>290</v>
      </c>
      <c r="H3" s="325"/>
      <c r="I3" s="325"/>
      <c r="J3" s="325"/>
    </row>
    <row r="4" spans="1:14" ht="15.75" customHeight="1">
      <c r="A4" s="12"/>
      <c r="B4" s="12"/>
      <c r="C4" s="12"/>
      <c r="D4" s="12"/>
      <c r="E4" s="12"/>
      <c r="G4" s="120" t="s">
        <v>299</v>
      </c>
    </row>
    <row r="5" spans="1:14" ht="15.6">
      <c r="A5" s="12"/>
      <c r="B5" s="12"/>
      <c r="C5" s="12"/>
      <c r="D5" s="12"/>
      <c r="E5" s="12"/>
      <c r="G5" s="321" t="s">
        <v>291</v>
      </c>
      <c r="H5" s="321"/>
      <c r="I5" s="321"/>
      <c r="J5" s="321"/>
    </row>
    <row r="6" spans="1:14">
      <c r="A6" s="12"/>
      <c r="B6" s="12"/>
      <c r="C6" s="12"/>
      <c r="D6" s="12"/>
      <c r="E6" s="12"/>
      <c r="F6" s="12"/>
      <c r="I6" s="12"/>
      <c r="J6" s="121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K8" s="12"/>
      <c r="L8" s="12"/>
      <c r="M8" s="12"/>
      <c r="N8" s="12"/>
    </row>
    <row r="9" spans="1:14" ht="15.6">
      <c r="K9" s="122"/>
      <c r="L9" s="122"/>
      <c r="M9" s="12"/>
      <c r="N9" s="12"/>
    </row>
    <row r="10" spans="1:14">
      <c r="K10" s="12"/>
      <c r="L10" s="12"/>
      <c r="M10" s="12"/>
      <c r="N10" s="12"/>
    </row>
    <row r="11" spans="1:14" ht="18.75" customHeight="1">
      <c r="K11" s="12"/>
      <c r="L11" s="12"/>
      <c r="M11" s="12"/>
      <c r="N11" s="12"/>
    </row>
    <row r="12" spans="1:14" ht="18.75" customHeight="1">
      <c r="K12" s="12"/>
      <c r="L12" s="12"/>
      <c r="M12" s="12"/>
      <c r="N12" s="12"/>
    </row>
    <row r="13" spans="1:14">
      <c r="K13" s="12"/>
      <c r="L13" s="12"/>
      <c r="M13" s="12"/>
      <c r="N13" s="12"/>
    </row>
    <row r="14" spans="1:14">
      <c r="A14" s="12"/>
      <c r="B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22.5" customHeight="1">
      <c r="A15" s="326" t="s">
        <v>292</v>
      </c>
      <c r="B15" s="326"/>
      <c r="C15" s="326"/>
      <c r="D15" s="326"/>
      <c r="E15" s="326"/>
      <c r="F15" s="326"/>
      <c r="G15" s="326"/>
      <c r="H15" s="326"/>
      <c r="I15" s="326"/>
      <c r="J15" s="326"/>
      <c r="K15" s="12"/>
      <c r="L15" s="12"/>
      <c r="M15" s="12"/>
      <c r="N15" s="12"/>
    </row>
    <row r="16" spans="1:14" ht="20.100000000000001" customHeight="1">
      <c r="A16" s="320" t="s">
        <v>300</v>
      </c>
      <c r="B16" s="320"/>
      <c r="C16" s="320"/>
      <c r="D16" s="320"/>
      <c r="E16" s="320"/>
      <c r="F16" s="320"/>
      <c r="G16" s="320"/>
      <c r="H16" s="320"/>
      <c r="I16" s="320"/>
      <c r="J16" s="320"/>
      <c r="K16" s="12"/>
      <c r="L16" s="12"/>
      <c r="M16" s="12"/>
      <c r="N16" s="12"/>
    </row>
    <row r="17" spans="1:14" ht="20.100000000000001" customHeight="1">
      <c r="A17" s="328" t="s">
        <v>293</v>
      </c>
      <c r="B17" s="328"/>
      <c r="C17" s="328"/>
      <c r="D17" s="328"/>
      <c r="E17" s="328"/>
      <c r="F17" s="328"/>
      <c r="G17" s="328"/>
      <c r="H17" s="328"/>
      <c r="I17" s="328"/>
      <c r="J17" s="328"/>
      <c r="K17" s="12"/>
      <c r="L17" s="12"/>
      <c r="M17" s="12"/>
      <c r="N17" s="12"/>
    </row>
    <row r="18" spans="1:14" ht="36.9" customHeight="1">
      <c r="A18" s="329" t="s">
        <v>301</v>
      </c>
      <c r="B18" s="329"/>
      <c r="C18" s="329"/>
      <c r="D18" s="329"/>
      <c r="E18" s="329"/>
      <c r="F18" s="329"/>
      <c r="G18" s="329"/>
      <c r="H18" s="329"/>
      <c r="I18" s="329"/>
      <c r="J18" s="329"/>
      <c r="K18" s="12"/>
      <c r="L18" s="12"/>
      <c r="M18" s="12"/>
      <c r="N18" s="12"/>
    </row>
    <row r="19" spans="1:14" ht="20.100000000000001" customHeight="1">
      <c r="A19" s="330" t="s">
        <v>294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12"/>
      <c r="L19" s="12"/>
      <c r="M19" s="12"/>
      <c r="N19" s="12"/>
    </row>
    <row r="20" spans="1:14" ht="15" customHeight="1">
      <c r="K20" s="12"/>
      <c r="L20" s="12"/>
      <c r="M20" s="12"/>
      <c r="N20" s="12"/>
    </row>
    <row r="21" spans="1:14">
      <c r="A21" s="12"/>
      <c r="J21" s="12"/>
      <c r="K21" s="12"/>
      <c r="L21" s="12"/>
      <c r="M21" s="12"/>
      <c r="N21" s="12"/>
    </row>
    <row r="22" spans="1:14">
      <c r="A22" s="12"/>
      <c r="J22" s="12"/>
      <c r="K22" s="12"/>
      <c r="L22" s="12"/>
      <c r="M22" s="12"/>
      <c r="N22" s="12"/>
    </row>
    <row r="23" spans="1:14" ht="20.100000000000001" customHeight="1">
      <c r="A23" s="12"/>
      <c r="F23" s="331" t="s">
        <v>295</v>
      </c>
      <c r="G23" s="325"/>
      <c r="H23" s="325"/>
      <c r="I23" s="325"/>
      <c r="J23" s="325"/>
      <c r="K23" s="12"/>
      <c r="L23" s="12"/>
      <c r="M23" s="12"/>
      <c r="N23" s="12"/>
    </row>
    <row r="24" spans="1:14" ht="20.100000000000001" customHeight="1">
      <c r="A24" s="12"/>
      <c r="F24" s="331" t="s">
        <v>296</v>
      </c>
      <c r="G24" s="325"/>
      <c r="H24" s="325"/>
      <c r="I24" s="325"/>
      <c r="J24" s="325"/>
      <c r="K24" s="12"/>
      <c r="L24" s="12"/>
      <c r="M24" s="12"/>
      <c r="N24" s="12"/>
    </row>
    <row r="25" spans="1:14" ht="20.100000000000001" customHeight="1">
      <c r="A25" s="12"/>
      <c r="F25" s="331" t="s">
        <v>297</v>
      </c>
      <c r="G25" s="325"/>
      <c r="H25" s="325"/>
      <c r="I25" s="325"/>
      <c r="J25" s="325"/>
      <c r="K25" s="12"/>
      <c r="L25" s="12"/>
      <c r="M25" s="12"/>
      <c r="N25" s="12"/>
    </row>
    <row r="26" spans="1:14" s="123" customFormat="1" ht="20.100000000000001" customHeight="1">
      <c r="F26" s="332" t="s">
        <v>298</v>
      </c>
      <c r="G26" s="325"/>
      <c r="H26" s="325"/>
      <c r="I26" s="325"/>
      <c r="J26" s="325"/>
    </row>
    <row r="27" spans="1:14" s="123" customFormat="1" ht="20.100000000000001" customHeight="1">
      <c r="F27" s="331" t="s">
        <v>299</v>
      </c>
      <c r="G27" s="325"/>
      <c r="H27" s="325"/>
      <c r="I27" s="325"/>
      <c r="J27" s="325"/>
    </row>
    <row r="28" spans="1:14" s="123" customFormat="1" ht="20.100000000000001" customHeight="1">
      <c r="F28" s="323"/>
      <c r="G28" s="325"/>
      <c r="H28" s="325"/>
      <c r="I28" s="325"/>
      <c r="J28" s="325"/>
    </row>
    <row r="29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L30" s="12"/>
      <c r="M30" s="12"/>
      <c r="N30" s="12"/>
    </row>
    <row r="41" spans="5:8" ht="15.6">
      <c r="E41" s="327"/>
      <c r="F41" s="327"/>
      <c r="G41" s="327"/>
      <c r="H41" s="327"/>
    </row>
    <row r="42" spans="5:8" ht="15.6">
      <c r="E42" s="123"/>
      <c r="F42" s="327" t="s">
        <v>302</v>
      </c>
      <c r="G42" s="327"/>
      <c r="H42" s="123"/>
    </row>
    <row r="43" spans="5:8" ht="15.6">
      <c r="E43" s="123"/>
      <c r="F43" s="327"/>
      <c r="G43" s="327"/>
      <c r="H43" s="123"/>
    </row>
  </sheetData>
  <mergeCells count="18">
    <mergeCell ref="F43:G43"/>
    <mergeCell ref="A17:J17"/>
    <mergeCell ref="A18:J18"/>
    <mergeCell ref="A19:J19"/>
    <mergeCell ref="F23:J23"/>
    <mergeCell ref="F24:J24"/>
    <mergeCell ref="F25:J25"/>
    <mergeCell ref="F26:J26"/>
    <mergeCell ref="F27:J27"/>
    <mergeCell ref="F28:J28"/>
    <mergeCell ref="E41:H41"/>
    <mergeCell ref="F42:G42"/>
    <mergeCell ref="A16:J16"/>
    <mergeCell ref="G1:J1"/>
    <mergeCell ref="G2:J2"/>
    <mergeCell ref="G3:J3"/>
    <mergeCell ref="G5:J5"/>
    <mergeCell ref="A15:J1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428"/>
  <sheetViews>
    <sheetView tabSelected="1" zoomScale="70" zoomScaleNormal="70" workbookViewId="0">
      <pane xSplit="7" ySplit="43" topLeftCell="H44" activePane="bottomRight" state="frozen"/>
      <selection activeCell="A347" sqref="A347:XFD360"/>
      <selection pane="topRight" activeCell="A347" sqref="A347:XFD360"/>
      <selection pane="bottomLeft" activeCell="A347" sqref="A347:XFD360"/>
      <selection pane="bottomRight" activeCell="D48" sqref="A48:XFD51"/>
    </sheetView>
  </sheetViews>
  <sheetFormatPr defaultColWidth="9.109375" defaultRowHeight="21"/>
  <cols>
    <col min="1" max="1" width="11.109375" style="124" bestFit="1" customWidth="1"/>
    <col min="2" max="2" width="48" style="125" customWidth="1"/>
    <col min="3" max="3" width="20.109375" style="126" customWidth="1"/>
    <col min="4" max="4" width="26.44140625" style="127" customWidth="1"/>
    <col min="5" max="5" width="14.109375" style="128" customWidth="1"/>
    <col min="6" max="6" width="13.88671875" style="129" customWidth="1"/>
    <col min="7" max="7" width="10.5546875" style="129" customWidth="1"/>
    <col min="8" max="8" width="10.5546875" style="130" customWidth="1"/>
    <col min="9" max="10" width="10.5546875" style="130" hidden="1" customWidth="1"/>
    <col min="11" max="11" width="12.109375" style="130" customWidth="1"/>
    <col min="12" max="12" width="12" style="130" hidden="1" customWidth="1"/>
    <col min="13" max="13" width="10.5546875" style="130" hidden="1" customWidth="1"/>
    <col min="14" max="14" width="12.5546875" style="130" customWidth="1"/>
    <col min="15" max="15" width="11.88671875" style="130" hidden="1" customWidth="1"/>
    <col min="16" max="16" width="10.5546875" style="130" hidden="1" customWidth="1"/>
    <col min="17" max="17" width="11.5546875" style="130" customWidth="1"/>
    <col min="18" max="18" width="12" style="130" hidden="1" customWidth="1"/>
    <col min="19" max="19" width="10.5546875" style="130" hidden="1" customWidth="1"/>
    <col min="20" max="20" width="11.5546875" style="130" customWidth="1"/>
    <col min="21" max="21" width="12.44140625" style="130" customWidth="1"/>
    <col min="22" max="22" width="10.5546875" style="130" customWidth="1"/>
    <col min="23" max="23" width="12" style="130" customWidth="1"/>
    <col min="24" max="24" width="10.88671875" style="130" customWidth="1"/>
    <col min="25" max="25" width="10.5546875" style="130" customWidth="1"/>
    <col min="26" max="26" width="11.88671875" style="130" customWidth="1"/>
    <col min="27" max="27" width="10.5546875" style="130" hidden="1" customWidth="1"/>
    <col min="28" max="28" width="11.6640625" style="130" hidden="1" customWidth="1"/>
    <col min="29" max="29" width="11.109375" style="130" customWidth="1"/>
    <col min="30" max="31" width="10.5546875" style="130" hidden="1" customWidth="1"/>
    <col min="32" max="32" width="11.5546875" style="130" customWidth="1"/>
    <col min="33" max="33" width="10.5546875" style="130" hidden="1" customWidth="1"/>
    <col min="34" max="34" width="1.33203125" style="130" hidden="1" customWidth="1"/>
    <col min="35" max="35" width="11.5546875" style="130" customWidth="1"/>
    <col min="36" max="37" width="10.5546875" style="130" hidden="1" customWidth="1"/>
    <col min="38" max="38" width="11.88671875" style="130" customWidth="1"/>
    <col min="39" max="40" width="10.5546875" style="130" hidden="1" customWidth="1"/>
    <col min="41" max="41" width="11.5546875" style="130" customWidth="1"/>
    <col min="42" max="43" width="10.5546875" style="130" hidden="1" customWidth="1"/>
    <col min="44" max="44" width="13.44140625" style="133" customWidth="1"/>
    <col min="45" max="45" width="10.44140625" style="133" bestFit="1" customWidth="1"/>
    <col min="46" max="48" width="10.109375" style="133" bestFit="1" customWidth="1"/>
    <col min="49" max="49" width="13.109375" style="133" customWidth="1"/>
    <col min="50" max="50" width="12" style="133" customWidth="1"/>
    <col min="51" max="51" width="13.109375" style="133" customWidth="1"/>
    <col min="52" max="16384" width="9.109375" style="133"/>
  </cols>
  <sheetData>
    <row r="1" spans="1:44">
      <c r="AB1" s="131"/>
      <c r="AR1" s="132" t="s">
        <v>276</v>
      </c>
    </row>
    <row r="2" spans="1:44" ht="24" customHeight="1">
      <c r="A2" s="365" t="s">
        <v>261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</row>
    <row r="3" spans="1:44" s="134" customFormat="1" ht="17.25" customHeight="1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</row>
    <row r="4" spans="1:44" s="134" customFormat="1" ht="24" customHeight="1">
      <c r="A4" s="367" t="s">
        <v>263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</row>
    <row r="5" spans="1:44" ht="15.6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273"/>
      <c r="AK5" s="273"/>
      <c r="AL5" s="133"/>
      <c r="AM5" s="133"/>
      <c r="AN5" s="133"/>
      <c r="AO5" s="133"/>
      <c r="AP5" s="133"/>
      <c r="AQ5" s="133"/>
      <c r="AR5" s="132" t="s">
        <v>257</v>
      </c>
    </row>
    <row r="6" spans="1:44" ht="15" customHeight="1">
      <c r="A6" s="369" t="s">
        <v>0</v>
      </c>
      <c r="B6" s="370" t="s">
        <v>270</v>
      </c>
      <c r="C6" s="371" t="s">
        <v>259</v>
      </c>
      <c r="D6" s="372" t="s">
        <v>40</v>
      </c>
      <c r="E6" s="372" t="s">
        <v>256</v>
      </c>
      <c r="F6" s="372"/>
      <c r="G6" s="372"/>
      <c r="H6" s="357" t="s">
        <v>255</v>
      </c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72" t="s">
        <v>285</v>
      </c>
    </row>
    <row r="7" spans="1:44" ht="28.5" customHeight="1">
      <c r="A7" s="369"/>
      <c r="B7" s="370"/>
      <c r="C7" s="371"/>
      <c r="D7" s="372"/>
      <c r="E7" s="374" t="s">
        <v>284</v>
      </c>
      <c r="F7" s="372" t="s">
        <v>286</v>
      </c>
      <c r="G7" s="372" t="s">
        <v>19</v>
      </c>
      <c r="H7" s="357" t="s">
        <v>17</v>
      </c>
      <c r="I7" s="357"/>
      <c r="J7" s="357"/>
      <c r="K7" s="357" t="s">
        <v>18</v>
      </c>
      <c r="L7" s="357"/>
      <c r="M7" s="357"/>
      <c r="N7" s="357" t="s">
        <v>22</v>
      </c>
      <c r="O7" s="357"/>
      <c r="P7" s="357"/>
      <c r="Q7" s="357" t="s">
        <v>24</v>
      </c>
      <c r="R7" s="357"/>
      <c r="S7" s="357"/>
      <c r="T7" s="357" t="s">
        <v>25</v>
      </c>
      <c r="U7" s="357"/>
      <c r="V7" s="357"/>
      <c r="W7" s="357" t="s">
        <v>26</v>
      </c>
      <c r="X7" s="357"/>
      <c r="Y7" s="357"/>
      <c r="Z7" s="357" t="s">
        <v>28</v>
      </c>
      <c r="AA7" s="373"/>
      <c r="AB7" s="373"/>
      <c r="AC7" s="357" t="s">
        <v>29</v>
      </c>
      <c r="AD7" s="373"/>
      <c r="AE7" s="373"/>
      <c r="AF7" s="357" t="s">
        <v>30</v>
      </c>
      <c r="AG7" s="373"/>
      <c r="AH7" s="373"/>
      <c r="AI7" s="357" t="s">
        <v>32</v>
      </c>
      <c r="AJ7" s="373"/>
      <c r="AK7" s="373"/>
      <c r="AL7" s="357" t="s">
        <v>33</v>
      </c>
      <c r="AM7" s="373"/>
      <c r="AN7" s="373"/>
      <c r="AO7" s="357" t="s">
        <v>34</v>
      </c>
      <c r="AP7" s="357"/>
      <c r="AQ7" s="357"/>
      <c r="AR7" s="372"/>
    </row>
    <row r="8" spans="1:44" ht="63.75" customHeight="1">
      <c r="A8" s="369"/>
      <c r="B8" s="370"/>
      <c r="C8" s="371"/>
      <c r="D8" s="372"/>
      <c r="E8" s="374"/>
      <c r="F8" s="372"/>
      <c r="G8" s="372"/>
      <c r="H8" s="135" t="s">
        <v>20</v>
      </c>
      <c r="I8" s="272" t="s">
        <v>21</v>
      </c>
      <c r="J8" s="272" t="s">
        <v>19</v>
      </c>
      <c r="K8" s="135" t="s">
        <v>20</v>
      </c>
      <c r="L8" s="272" t="s">
        <v>21</v>
      </c>
      <c r="M8" s="272" t="s">
        <v>19</v>
      </c>
      <c r="N8" s="135" t="s">
        <v>20</v>
      </c>
      <c r="O8" s="272" t="s">
        <v>21</v>
      </c>
      <c r="P8" s="272" t="s">
        <v>19</v>
      </c>
      <c r="Q8" s="135" t="s">
        <v>20</v>
      </c>
      <c r="R8" s="272" t="s">
        <v>21</v>
      </c>
      <c r="S8" s="272" t="s">
        <v>19</v>
      </c>
      <c r="T8" s="135" t="s">
        <v>20</v>
      </c>
      <c r="U8" s="272" t="s">
        <v>21</v>
      </c>
      <c r="V8" s="272" t="s">
        <v>19</v>
      </c>
      <c r="W8" s="135" t="s">
        <v>20</v>
      </c>
      <c r="X8" s="272" t="s">
        <v>21</v>
      </c>
      <c r="Y8" s="272" t="s">
        <v>19</v>
      </c>
      <c r="Z8" s="135" t="s">
        <v>20</v>
      </c>
      <c r="AA8" s="272" t="s">
        <v>21</v>
      </c>
      <c r="AB8" s="272" t="s">
        <v>19</v>
      </c>
      <c r="AC8" s="135" t="s">
        <v>20</v>
      </c>
      <c r="AD8" s="272" t="s">
        <v>21</v>
      </c>
      <c r="AE8" s="272" t="s">
        <v>19</v>
      </c>
      <c r="AF8" s="135" t="s">
        <v>20</v>
      </c>
      <c r="AG8" s="272" t="s">
        <v>21</v>
      </c>
      <c r="AH8" s="272" t="s">
        <v>19</v>
      </c>
      <c r="AI8" s="135" t="s">
        <v>20</v>
      </c>
      <c r="AJ8" s="272" t="s">
        <v>21</v>
      </c>
      <c r="AK8" s="272" t="s">
        <v>19</v>
      </c>
      <c r="AL8" s="135" t="s">
        <v>20</v>
      </c>
      <c r="AM8" s="272" t="s">
        <v>21</v>
      </c>
      <c r="AN8" s="272" t="s">
        <v>19</v>
      </c>
      <c r="AO8" s="135" t="s">
        <v>20</v>
      </c>
      <c r="AP8" s="272" t="s">
        <v>21</v>
      </c>
      <c r="AQ8" s="272" t="s">
        <v>19</v>
      </c>
      <c r="AR8" s="372"/>
    </row>
    <row r="9" spans="1:44">
      <c r="A9" s="274">
        <v>1</v>
      </c>
      <c r="B9" s="275">
        <v>2</v>
      </c>
      <c r="C9" s="276">
        <v>3</v>
      </c>
      <c r="D9" s="277">
        <v>4</v>
      </c>
      <c r="E9" s="278">
        <v>5</v>
      </c>
      <c r="F9" s="277">
        <v>6</v>
      </c>
      <c r="G9" s="277">
        <v>7</v>
      </c>
      <c r="H9" s="196">
        <v>8</v>
      </c>
      <c r="I9" s="277">
        <v>9</v>
      </c>
      <c r="J9" s="277">
        <v>10</v>
      </c>
      <c r="K9" s="196">
        <v>11</v>
      </c>
      <c r="L9" s="277">
        <v>12</v>
      </c>
      <c r="M9" s="277">
        <v>13</v>
      </c>
      <c r="N9" s="196">
        <v>14</v>
      </c>
      <c r="O9" s="277">
        <v>15</v>
      </c>
      <c r="P9" s="277">
        <v>16</v>
      </c>
      <c r="Q9" s="196">
        <v>17</v>
      </c>
      <c r="R9" s="277">
        <v>18</v>
      </c>
      <c r="S9" s="277">
        <v>19</v>
      </c>
      <c r="T9" s="196">
        <v>20</v>
      </c>
      <c r="U9" s="277">
        <v>21</v>
      </c>
      <c r="V9" s="277">
        <v>22</v>
      </c>
      <c r="W9" s="196">
        <v>23</v>
      </c>
      <c r="X9" s="277">
        <v>24</v>
      </c>
      <c r="Y9" s="277">
        <v>25</v>
      </c>
      <c r="Z9" s="196">
        <v>26</v>
      </c>
      <c r="AA9" s="277">
        <v>27</v>
      </c>
      <c r="AB9" s="277">
        <v>28</v>
      </c>
      <c r="AC9" s="196">
        <v>29</v>
      </c>
      <c r="AD9" s="277">
        <v>30</v>
      </c>
      <c r="AE9" s="277">
        <v>31</v>
      </c>
      <c r="AF9" s="196">
        <v>32</v>
      </c>
      <c r="AG9" s="277">
        <v>33</v>
      </c>
      <c r="AH9" s="277">
        <v>34</v>
      </c>
      <c r="AI9" s="196">
        <v>35</v>
      </c>
      <c r="AJ9" s="277">
        <v>36</v>
      </c>
      <c r="AK9" s="277">
        <v>37</v>
      </c>
      <c r="AL9" s="196">
        <v>38</v>
      </c>
      <c r="AM9" s="277">
        <v>39</v>
      </c>
      <c r="AN9" s="277">
        <v>40</v>
      </c>
      <c r="AO9" s="196">
        <v>41</v>
      </c>
      <c r="AP9" s="277">
        <v>42</v>
      </c>
      <c r="AQ9" s="277">
        <v>43</v>
      </c>
      <c r="AR9" s="197">
        <v>44</v>
      </c>
    </row>
    <row r="10" spans="1:44" ht="19.5" customHeight="1">
      <c r="A10" s="359" t="s">
        <v>282</v>
      </c>
      <c r="B10" s="359"/>
      <c r="C10" s="359"/>
      <c r="D10" s="183" t="s">
        <v>258</v>
      </c>
      <c r="E10" s="136">
        <f>E11+E12+E13+E15</f>
        <v>1794492.81</v>
      </c>
      <c r="F10" s="151">
        <f>F11+F12+F13+F15</f>
        <v>886496.8</v>
      </c>
      <c r="G10" s="151">
        <f>(F10/E10)*100</f>
        <v>49.400966950656105</v>
      </c>
      <c r="H10" s="136">
        <f>H11+H12+H13+H15</f>
        <v>53472.5</v>
      </c>
      <c r="I10" s="151">
        <f>I11+I12+I13+I15</f>
        <v>53471.499999999993</v>
      </c>
      <c r="J10" s="151">
        <f>(I10/H10)*100</f>
        <v>99.998129879844768</v>
      </c>
      <c r="K10" s="136">
        <f>K11+K12+K13+K15</f>
        <v>152001.79999999996</v>
      </c>
      <c r="L10" s="151">
        <f>L11+L12+L13+L15</f>
        <v>152001.79999999996</v>
      </c>
      <c r="M10" s="151">
        <f>(L10/K10)*100</f>
        <v>100</v>
      </c>
      <c r="N10" s="136">
        <f>N11+N12+N13+N15</f>
        <v>124615.90000000001</v>
      </c>
      <c r="O10" s="151">
        <f>O11+O12+O13+O15</f>
        <v>124615.90000000002</v>
      </c>
      <c r="P10" s="151">
        <f>(O10/N10)*100</f>
        <v>100.00000000000003</v>
      </c>
      <c r="Q10" s="136">
        <f>Q11+Q12+Q13+Q15</f>
        <v>184312.4</v>
      </c>
      <c r="R10" s="151">
        <f>R11+R12+R13+R15</f>
        <v>183505.4</v>
      </c>
      <c r="S10" s="151">
        <f>(R10/Q10)*100</f>
        <v>99.562156425720687</v>
      </c>
      <c r="T10" s="136">
        <f>T11+T12+T13+T15</f>
        <v>131845.29999999999</v>
      </c>
      <c r="U10" s="151">
        <f>U11+U12+U13+U15</f>
        <v>129922.90000000001</v>
      </c>
      <c r="V10" s="151">
        <f>(U10/T10)*100</f>
        <v>98.541927546905356</v>
      </c>
      <c r="W10" s="136">
        <f>W11+W12+W13+W15</f>
        <v>242758.14999999997</v>
      </c>
      <c r="X10" s="151">
        <f>X11+X12+X13+X15</f>
        <v>242979.3</v>
      </c>
      <c r="Y10" s="151">
        <f>(X10/W10)*100</f>
        <v>100.09109889822443</v>
      </c>
      <c r="Z10" s="136">
        <f>Z11+Z12+Z13+Z15</f>
        <v>174003.24000000002</v>
      </c>
      <c r="AA10" s="151">
        <f>AA11+AA12+AA13+AA15</f>
        <v>0</v>
      </c>
      <c r="AB10" s="151">
        <f>(AA10/Z10)*100</f>
        <v>0</v>
      </c>
      <c r="AC10" s="136">
        <f>AC11+AC12+AC13+AC15</f>
        <v>152365.71</v>
      </c>
      <c r="AD10" s="151">
        <f>AD11+AD12+AD13+AD15</f>
        <v>0</v>
      </c>
      <c r="AE10" s="151">
        <f>(AD10/AC10)*100</f>
        <v>0</v>
      </c>
      <c r="AF10" s="136">
        <f>AF11+AF12+AF13+AF15</f>
        <v>105118.17</v>
      </c>
      <c r="AG10" s="151">
        <f>AG11+AG12+AG13+AG15</f>
        <v>0</v>
      </c>
      <c r="AH10" s="151">
        <f>(AG10/AF10)*100</f>
        <v>0</v>
      </c>
      <c r="AI10" s="136">
        <f>AI11+AI12+AI13+AI15</f>
        <v>144330.6</v>
      </c>
      <c r="AJ10" s="151">
        <f>AJ11+AJ12+AJ13+AJ15</f>
        <v>0</v>
      </c>
      <c r="AK10" s="151">
        <f>(AJ10/AI10)*100</f>
        <v>0</v>
      </c>
      <c r="AL10" s="136">
        <f>AL11+AL12+AL13+AL15</f>
        <v>127824.04</v>
      </c>
      <c r="AM10" s="151">
        <f>AM11+AM12+AM13+AM15</f>
        <v>0</v>
      </c>
      <c r="AN10" s="151">
        <f>(AM10/AL10)*100</f>
        <v>0</v>
      </c>
      <c r="AO10" s="136">
        <f>AO11+AO12+AO13+AO15</f>
        <v>201845</v>
      </c>
      <c r="AP10" s="184">
        <f>AP11+AP12+AP13+AP15</f>
        <v>0</v>
      </c>
      <c r="AQ10" s="184">
        <f>(AP10/AO10)*100</f>
        <v>0</v>
      </c>
      <c r="AR10" s="357"/>
    </row>
    <row r="11" spans="1:44" s="140" customFormat="1" ht="30.6" customHeight="1">
      <c r="A11" s="359"/>
      <c r="B11" s="359"/>
      <c r="C11" s="359"/>
      <c r="D11" s="155" t="s">
        <v>37</v>
      </c>
      <c r="E11" s="136">
        <f t="shared" ref="E11:F15" si="0">H11+K11+N11+Q11+T11+W11+Z11+AC11+AF11+AI11+AL11+AO11</f>
        <v>0</v>
      </c>
      <c r="F11" s="137">
        <f t="shared" si="0"/>
        <v>0</v>
      </c>
      <c r="G11" s="137" t="e">
        <f t="shared" ref="G11:G15" si="1">(F11/E11)*100</f>
        <v>#DIV/0!</v>
      </c>
      <c r="H11" s="139"/>
      <c r="I11" s="138"/>
      <c r="J11" s="137" t="e">
        <f t="shared" ref="J11:J15" si="2">(I11/H11)*100</f>
        <v>#DIV/0!</v>
      </c>
      <c r="K11" s="139"/>
      <c r="L11" s="138"/>
      <c r="M11" s="137" t="e">
        <f t="shared" ref="M11:M15" si="3">(L11/K11)*100</f>
        <v>#DIV/0!</v>
      </c>
      <c r="N11" s="139"/>
      <c r="O11" s="138"/>
      <c r="P11" s="137" t="e">
        <f t="shared" ref="P11:P15" si="4">(O11/N11)*100</f>
        <v>#DIV/0!</v>
      </c>
      <c r="Q11" s="139"/>
      <c r="R11" s="138"/>
      <c r="S11" s="137" t="e">
        <f t="shared" ref="S11:S15" si="5">(R11/Q11)*100</f>
        <v>#DIV/0!</v>
      </c>
      <c r="T11" s="139"/>
      <c r="U11" s="138"/>
      <c r="V11" s="137" t="e">
        <f t="shared" ref="V11:V15" si="6">(U11/T11)*100</f>
        <v>#DIV/0!</v>
      </c>
      <c r="W11" s="139"/>
      <c r="X11" s="138"/>
      <c r="Y11" s="137" t="e">
        <f t="shared" ref="Y11:Y15" si="7">(X11/W11)*100</f>
        <v>#DIV/0!</v>
      </c>
      <c r="Z11" s="139"/>
      <c r="AA11" s="138"/>
      <c r="AB11" s="137" t="e">
        <f t="shared" ref="AB11:AB15" si="8">(AA11/Z11)*100</f>
        <v>#DIV/0!</v>
      </c>
      <c r="AC11" s="139"/>
      <c r="AD11" s="138"/>
      <c r="AE11" s="137" t="e">
        <f t="shared" ref="AE11:AE15" si="9">(AD11/AC11)*100</f>
        <v>#DIV/0!</v>
      </c>
      <c r="AF11" s="139"/>
      <c r="AG11" s="138"/>
      <c r="AH11" s="137" t="e">
        <f t="shared" ref="AH11:AH15" si="10">(AG11/AF11)*100</f>
        <v>#DIV/0!</v>
      </c>
      <c r="AI11" s="139"/>
      <c r="AJ11" s="138"/>
      <c r="AK11" s="137" t="e">
        <f t="shared" ref="AK11:AK15" si="11">(AJ11/AI11)*100</f>
        <v>#DIV/0!</v>
      </c>
      <c r="AL11" s="139"/>
      <c r="AM11" s="138"/>
      <c r="AN11" s="137" t="e">
        <f t="shared" ref="AN11:AN15" si="12">(AM11/AL11)*100</f>
        <v>#DIV/0!</v>
      </c>
      <c r="AO11" s="139"/>
      <c r="AP11" s="138"/>
      <c r="AQ11" s="185" t="e">
        <f t="shared" ref="AQ11:AQ15" si="13">(AP11/AO11)*100</f>
        <v>#DIV/0!</v>
      </c>
      <c r="AR11" s="360"/>
    </row>
    <row r="12" spans="1:44" s="140" customFormat="1" ht="33.6" customHeight="1">
      <c r="A12" s="359"/>
      <c r="B12" s="359"/>
      <c r="C12" s="359"/>
      <c r="D12" s="141" t="s">
        <v>2</v>
      </c>
      <c r="E12" s="136">
        <f t="shared" si="0"/>
        <v>1249950.4000000001</v>
      </c>
      <c r="F12" s="137">
        <f t="shared" si="0"/>
        <v>657020.70000000007</v>
      </c>
      <c r="G12" s="137">
        <f t="shared" si="1"/>
        <v>52.563741729271818</v>
      </c>
      <c r="H12" s="186">
        <f>H257+H267+H324+H381+H402</f>
        <v>33166.6</v>
      </c>
      <c r="I12" s="142">
        <f>I257+I267+I324+I381+I402</f>
        <v>33166.599999999991</v>
      </c>
      <c r="J12" s="137">
        <f t="shared" si="2"/>
        <v>99.999999999999972</v>
      </c>
      <c r="K12" s="186">
        <f>K257+K267+K324+K381+K402</f>
        <v>104570.19999999998</v>
      </c>
      <c r="L12" s="142">
        <f>L257+L267+L324+L381+L402</f>
        <v>104570.19999999998</v>
      </c>
      <c r="M12" s="137">
        <f t="shared" si="3"/>
        <v>100</v>
      </c>
      <c r="N12" s="186">
        <f>N257+N267+N324+N381+N402</f>
        <v>89294.400000000009</v>
      </c>
      <c r="O12" s="142">
        <f>O257+O267+O324+O381+O402</f>
        <v>89294.400000000023</v>
      </c>
      <c r="P12" s="137">
        <f t="shared" si="4"/>
        <v>100.00000000000003</v>
      </c>
      <c r="Q12" s="186">
        <f>Q257+Q267+Q324+Q381+Q402</f>
        <v>129151</v>
      </c>
      <c r="R12" s="142">
        <f>R257+R267+R324+R381+R402</f>
        <v>129160</v>
      </c>
      <c r="S12" s="137">
        <f t="shared" si="5"/>
        <v>100.00696858715767</v>
      </c>
      <c r="T12" s="186">
        <f>T257+T267+T324+T381+T402</f>
        <v>101622.1</v>
      </c>
      <c r="U12" s="142">
        <f>U257+U267+U324+U381+U402</f>
        <v>101622.1</v>
      </c>
      <c r="V12" s="137">
        <f t="shared" si="6"/>
        <v>100</v>
      </c>
      <c r="W12" s="186">
        <f>W257+W267+W324+W381+W402</f>
        <v>196003.8</v>
      </c>
      <c r="X12" s="142">
        <f>X257+X267+X324+X381+X402</f>
        <v>199207.4</v>
      </c>
      <c r="Y12" s="137">
        <f t="shared" si="7"/>
        <v>101.63445810744487</v>
      </c>
      <c r="Z12" s="186">
        <f>Z257+Z267+Z324+Z381+Z402</f>
        <v>117794.9</v>
      </c>
      <c r="AA12" s="142">
        <f>AA257+AA267+AA324+AA381+AA402</f>
        <v>0</v>
      </c>
      <c r="AB12" s="137">
        <f t="shared" si="8"/>
        <v>0</v>
      </c>
      <c r="AC12" s="186">
        <f>AC257+AC267+AC324+AC381+AC402</f>
        <v>58514</v>
      </c>
      <c r="AD12" s="142">
        <f>AD257+AD267+AD324+AD381+AD402</f>
        <v>0</v>
      </c>
      <c r="AE12" s="137">
        <f t="shared" si="9"/>
        <v>0</v>
      </c>
      <c r="AF12" s="186">
        <f>AF257+AF267+AF324+AF381+AF402</f>
        <v>66100</v>
      </c>
      <c r="AG12" s="142">
        <f>AG257+AG267+AG324+AG381+AG402</f>
        <v>0</v>
      </c>
      <c r="AH12" s="137">
        <f t="shared" si="10"/>
        <v>0</v>
      </c>
      <c r="AI12" s="186">
        <f>AI257+AI267+AI324+AI381+AI402</f>
        <v>105000</v>
      </c>
      <c r="AJ12" s="142">
        <f>AJ257+AJ267+AJ324+AJ381+AJ402</f>
        <v>0</v>
      </c>
      <c r="AK12" s="137">
        <f t="shared" si="11"/>
        <v>0</v>
      </c>
      <c r="AL12" s="186">
        <f>AL257+AL267+AL324+AL381+AL402</f>
        <v>95979.9</v>
      </c>
      <c r="AM12" s="142">
        <f>AM257+AM267+AM324+AM381+AM402</f>
        <v>0</v>
      </c>
      <c r="AN12" s="137">
        <f t="shared" si="12"/>
        <v>0</v>
      </c>
      <c r="AO12" s="186">
        <f>AO257+AO267+AO324+AO381+AO402</f>
        <v>152753.5</v>
      </c>
      <c r="AP12" s="142">
        <f>AP257+AP267+AP324+AP381+AP402</f>
        <v>0</v>
      </c>
      <c r="AQ12" s="185">
        <f t="shared" si="13"/>
        <v>0</v>
      </c>
      <c r="AR12" s="360"/>
    </row>
    <row r="13" spans="1:44" s="140" customFormat="1" ht="15.75" customHeight="1">
      <c r="A13" s="359"/>
      <c r="B13" s="359"/>
      <c r="C13" s="359"/>
      <c r="D13" s="141" t="s">
        <v>43</v>
      </c>
      <c r="E13" s="136">
        <f t="shared" si="0"/>
        <v>484204.2099999999</v>
      </c>
      <c r="F13" s="137">
        <f>I13+L13+O13+R13+U13+X13+AA13+AD13+AG13+AJ13+AM13+AP13</f>
        <v>200161.59999999998</v>
      </c>
      <c r="G13" s="137">
        <f t="shared" si="1"/>
        <v>41.33826097877175</v>
      </c>
      <c r="H13" s="186">
        <f>H258+H268+H325+H382+H403</f>
        <v>18828</v>
      </c>
      <c r="I13" s="142">
        <f>I258+I268+I325+I382+I403</f>
        <v>18827</v>
      </c>
      <c r="J13" s="137">
        <f t="shared" si="2"/>
        <v>99.994688761419155</v>
      </c>
      <c r="K13" s="186">
        <f>K258+K268+K325+K382+K403</f>
        <v>41288.199999999997</v>
      </c>
      <c r="L13" s="142">
        <f>L258+L268+L325+L382+L403</f>
        <v>41288.199999999997</v>
      </c>
      <c r="M13" s="137">
        <f t="shared" si="3"/>
        <v>100</v>
      </c>
      <c r="N13" s="186">
        <f>N258+N268+N325+N382+N403</f>
        <v>30247.699999999997</v>
      </c>
      <c r="O13" s="142">
        <f>O258+O268+O325+O382+O403</f>
        <v>30247.699999999997</v>
      </c>
      <c r="P13" s="137">
        <f t="shared" si="4"/>
        <v>100</v>
      </c>
      <c r="Q13" s="186">
        <f>Q258+Q268+Q325+Q382+Q403</f>
        <v>48142.299999999996</v>
      </c>
      <c r="R13" s="142">
        <f>R258+R268+R325+R382+R403</f>
        <v>47326.299999999996</v>
      </c>
      <c r="S13" s="137">
        <f t="shared" si="5"/>
        <v>98.305024894946854</v>
      </c>
      <c r="T13" s="186">
        <f>T258+T268+T325+T382+T403</f>
        <v>25517.9</v>
      </c>
      <c r="U13" s="142">
        <f>U258+U268+U325+U382+U403</f>
        <v>23595.5</v>
      </c>
      <c r="V13" s="137">
        <f t="shared" si="6"/>
        <v>92.466464716924193</v>
      </c>
      <c r="W13" s="186">
        <f>W258+W268+W325+W382+W403</f>
        <v>42771.049999999996</v>
      </c>
      <c r="X13" s="142">
        <f>X258+X268+X325+X382+X403</f>
        <v>38876.9</v>
      </c>
      <c r="Y13" s="137">
        <f t="shared" si="7"/>
        <v>90.895360296275186</v>
      </c>
      <c r="Z13" s="186">
        <f>Z258+Z268+Z325+Z382+Z403</f>
        <v>52620.740000000005</v>
      </c>
      <c r="AA13" s="142">
        <f>AA258+AA268+AA325+AA382+AA403</f>
        <v>0</v>
      </c>
      <c r="AB13" s="137">
        <f t="shared" si="8"/>
        <v>0</v>
      </c>
      <c r="AC13" s="186">
        <f>AC258+AC268+AC325+AC382+AC403</f>
        <v>92731.41</v>
      </c>
      <c r="AD13" s="142">
        <f>AD258+AD268+AD325+AD382+AD403</f>
        <v>0</v>
      </c>
      <c r="AE13" s="137">
        <f t="shared" si="9"/>
        <v>0</v>
      </c>
      <c r="AF13" s="186">
        <f>AF258+AF268+AF325+AF382+AF403</f>
        <v>33118.17</v>
      </c>
      <c r="AG13" s="142">
        <f>AG258+AG268+AG325+AG382+AG403</f>
        <v>0</v>
      </c>
      <c r="AH13" s="137">
        <f t="shared" si="10"/>
        <v>0</v>
      </c>
      <c r="AI13" s="186">
        <f>AI258+AI268+AI325+AI382+AI403</f>
        <v>33730.6</v>
      </c>
      <c r="AJ13" s="142">
        <f>AJ258+AJ268+AJ325+AJ382+AJ403</f>
        <v>0</v>
      </c>
      <c r="AK13" s="137">
        <f t="shared" si="11"/>
        <v>0</v>
      </c>
      <c r="AL13" s="186">
        <f>AL258+AL268+AL325+AL382+AL403</f>
        <v>25744.14</v>
      </c>
      <c r="AM13" s="142">
        <f>AM258+AM268+AM325+AM382+AM403</f>
        <v>0</v>
      </c>
      <c r="AN13" s="137">
        <f t="shared" si="12"/>
        <v>0</v>
      </c>
      <c r="AO13" s="186">
        <f>AO258+AO268+AO325+AO382+AO403</f>
        <v>39464</v>
      </c>
      <c r="AP13" s="142">
        <f>AP258+AP268+AP325+AP382+AP403</f>
        <v>0</v>
      </c>
      <c r="AQ13" s="185">
        <f t="shared" si="13"/>
        <v>0</v>
      </c>
      <c r="AR13" s="360"/>
    </row>
    <row r="14" spans="1:44" s="140" customFormat="1" ht="62.4">
      <c r="A14" s="359"/>
      <c r="B14" s="359"/>
      <c r="C14" s="359"/>
      <c r="D14" s="141" t="s">
        <v>303</v>
      </c>
      <c r="E14" s="136">
        <f t="shared" si="0"/>
        <v>6720</v>
      </c>
      <c r="F14" s="137">
        <f t="shared" si="0"/>
        <v>2799</v>
      </c>
      <c r="G14" s="137">
        <f t="shared" si="1"/>
        <v>41.651785714285715</v>
      </c>
      <c r="H14" s="186">
        <f>H259</f>
        <v>300</v>
      </c>
      <c r="I14" s="142">
        <f>I259</f>
        <v>299</v>
      </c>
      <c r="J14" s="137">
        <f t="shared" si="2"/>
        <v>99.666666666666671</v>
      </c>
      <c r="K14" s="186">
        <f>K259</f>
        <v>0</v>
      </c>
      <c r="L14" s="142">
        <f>L259</f>
        <v>0</v>
      </c>
      <c r="M14" s="137" t="e">
        <f t="shared" si="3"/>
        <v>#DIV/0!</v>
      </c>
      <c r="N14" s="186">
        <f>N259</f>
        <v>0</v>
      </c>
      <c r="O14" s="142">
        <f>O259</f>
        <v>0</v>
      </c>
      <c r="P14" s="137" t="e">
        <f t="shared" si="4"/>
        <v>#DIV/0!</v>
      </c>
      <c r="Q14" s="186">
        <f>Q259</f>
        <v>0</v>
      </c>
      <c r="R14" s="142">
        <f>R259</f>
        <v>0</v>
      </c>
      <c r="S14" s="137" t="e">
        <f t="shared" si="5"/>
        <v>#DIV/0!</v>
      </c>
      <c r="T14" s="186">
        <f>T259</f>
        <v>0</v>
      </c>
      <c r="U14" s="142">
        <f>U259</f>
        <v>0</v>
      </c>
      <c r="V14" s="137" t="e">
        <f t="shared" si="6"/>
        <v>#DIV/0!</v>
      </c>
      <c r="W14" s="186">
        <f>W259</f>
        <v>0</v>
      </c>
      <c r="X14" s="142">
        <f>X259</f>
        <v>2500</v>
      </c>
      <c r="Y14" s="137" t="e">
        <f t="shared" si="7"/>
        <v>#DIV/0!</v>
      </c>
      <c r="Z14" s="186">
        <f>Z259</f>
        <v>0</v>
      </c>
      <c r="AA14" s="142">
        <f>AA259</f>
        <v>0</v>
      </c>
      <c r="AB14" s="137" t="e">
        <f t="shared" si="8"/>
        <v>#DIV/0!</v>
      </c>
      <c r="AC14" s="186">
        <f>AC259</f>
        <v>6410</v>
      </c>
      <c r="AD14" s="142">
        <f>AD259</f>
        <v>0</v>
      </c>
      <c r="AE14" s="137">
        <f t="shared" si="9"/>
        <v>0</v>
      </c>
      <c r="AF14" s="186">
        <f>AF259</f>
        <v>10</v>
      </c>
      <c r="AG14" s="142">
        <f>AG259</f>
        <v>0</v>
      </c>
      <c r="AH14" s="137">
        <f t="shared" si="10"/>
        <v>0</v>
      </c>
      <c r="AI14" s="186">
        <f>AI259</f>
        <v>0</v>
      </c>
      <c r="AJ14" s="142">
        <f>AJ259</f>
        <v>0</v>
      </c>
      <c r="AK14" s="137" t="e">
        <f t="shared" si="11"/>
        <v>#DIV/0!</v>
      </c>
      <c r="AL14" s="186">
        <f>AL259</f>
        <v>0</v>
      </c>
      <c r="AM14" s="142">
        <f>AM259</f>
        <v>0</v>
      </c>
      <c r="AN14" s="137" t="e">
        <f t="shared" si="12"/>
        <v>#DIV/0!</v>
      </c>
      <c r="AO14" s="186">
        <f>AO259</f>
        <v>0</v>
      </c>
      <c r="AP14" s="142">
        <f>AP259</f>
        <v>0</v>
      </c>
      <c r="AQ14" s="137" t="e">
        <f t="shared" si="13"/>
        <v>#DIV/0!</v>
      </c>
      <c r="AR14" s="360"/>
    </row>
    <row r="15" spans="1:44" s="140" customFormat="1" ht="30.6" customHeight="1">
      <c r="A15" s="359"/>
      <c r="B15" s="359"/>
      <c r="C15" s="359"/>
      <c r="D15" s="141" t="s">
        <v>271</v>
      </c>
      <c r="E15" s="136">
        <f t="shared" si="0"/>
        <v>60338.2</v>
      </c>
      <c r="F15" s="137">
        <f t="shared" si="0"/>
        <v>29314.499999999996</v>
      </c>
      <c r="G15" s="137">
        <f t="shared" si="1"/>
        <v>48.583650158605991</v>
      </c>
      <c r="H15" s="186">
        <f>H260+H269+H326+H383+H404</f>
        <v>1477.9</v>
      </c>
      <c r="I15" s="142">
        <f>I260+I269+I326+I383+I404</f>
        <v>1477.9</v>
      </c>
      <c r="J15" s="137">
        <f t="shared" si="2"/>
        <v>100</v>
      </c>
      <c r="K15" s="186">
        <f>K260+K269+K326+K383+K404</f>
        <v>6143.4</v>
      </c>
      <c r="L15" s="142">
        <f>L260+L269+L326+L383+L404</f>
        <v>6143.4</v>
      </c>
      <c r="M15" s="137">
        <f t="shared" si="3"/>
        <v>100</v>
      </c>
      <c r="N15" s="186">
        <f>N260+N269+N326+N383+N404</f>
        <v>5073.8</v>
      </c>
      <c r="O15" s="142">
        <f>O260+O269+O326+O383+O404</f>
        <v>5073.8</v>
      </c>
      <c r="P15" s="137">
        <f t="shared" si="4"/>
        <v>100</v>
      </c>
      <c r="Q15" s="186">
        <f>Q260+Q269+Q326+Q383+Q404</f>
        <v>7019.1</v>
      </c>
      <c r="R15" s="142">
        <f>R260+R269+R326+R383+R404</f>
        <v>7019.1</v>
      </c>
      <c r="S15" s="137">
        <f t="shared" si="5"/>
        <v>100</v>
      </c>
      <c r="T15" s="186">
        <f>T260+T269+T326+T383+T404</f>
        <v>4705.3</v>
      </c>
      <c r="U15" s="142">
        <f>U260+U269+U326+U383+U404</f>
        <v>4705.3</v>
      </c>
      <c r="V15" s="137">
        <f t="shared" si="6"/>
        <v>100</v>
      </c>
      <c r="W15" s="186">
        <f>W260+W269+W326+W383+W404</f>
        <v>3983.2999999999997</v>
      </c>
      <c r="X15" s="142">
        <f>X260+X269+X326+X383+X404</f>
        <v>4895</v>
      </c>
      <c r="Y15" s="137">
        <f t="shared" si="7"/>
        <v>122.88805764064972</v>
      </c>
      <c r="Z15" s="186">
        <f>Z260+Z269+Z326+Z383+Z404</f>
        <v>3587.6</v>
      </c>
      <c r="AA15" s="142">
        <f>AA260+AA269+AA326+AA383+AA404</f>
        <v>0</v>
      </c>
      <c r="AB15" s="137">
        <f t="shared" si="8"/>
        <v>0</v>
      </c>
      <c r="AC15" s="186">
        <f>AC260+AC269+AC326+AC383+AC404</f>
        <v>1120.3</v>
      </c>
      <c r="AD15" s="142">
        <f>AD260+AD269+AD326+AD383+AD404</f>
        <v>0</v>
      </c>
      <c r="AE15" s="137">
        <f t="shared" si="9"/>
        <v>0</v>
      </c>
      <c r="AF15" s="186">
        <f>AF260+AF269+AF326+AF383+AF404</f>
        <v>5900</v>
      </c>
      <c r="AG15" s="142">
        <f>AG260+AG269+AG326+AG383+AG404</f>
        <v>0</v>
      </c>
      <c r="AH15" s="137">
        <f t="shared" si="10"/>
        <v>0</v>
      </c>
      <c r="AI15" s="186">
        <f>AI260+AI269+AI326+AI383+AI404</f>
        <v>5600</v>
      </c>
      <c r="AJ15" s="142">
        <f>AJ260+AJ269+AJ326+AJ383+AJ404</f>
        <v>0</v>
      </c>
      <c r="AK15" s="137">
        <f t="shared" si="11"/>
        <v>0</v>
      </c>
      <c r="AL15" s="186">
        <f>AL260+AL269+AL326+AL383+AL404</f>
        <v>6100</v>
      </c>
      <c r="AM15" s="142">
        <f>AM260+AM269+AM326+AM383+AM404</f>
        <v>0</v>
      </c>
      <c r="AN15" s="137">
        <f t="shared" si="12"/>
        <v>0</v>
      </c>
      <c r="AO15" s="186">
        <f>AO260+AO269+AO326+AO383+AO404</f>
        <v>9627.5</v>
      </c>
      <c r="AP15" s="142">
        <f>AP260+AP269+AP326+AP383+AP404</f>
        <v>0</v>
      </c>
      <c r="AQ15" s="185">
        <f t="shared" si="13"/>
        <v>0</v>
      </c>
      <c r="AR15" s="360"/>
    </row>
    <row r="16" spans="1:44" ht="18.75" hidden="1" customHeight="1" collapsed="1">
      <c r="A16" s="358" t="s">
        <v>280</v>
      </c>
      <c r="B16" s="361"/>
      <c r="C16" s="361"/>
      <c r="D16" s="187" t="s">
        <v>41</v>
      </c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360"/>
    </row>
    <row r="17" spans="1:44" ht="16.2" hidden="1">
      <c r="A17" s="361"/>
      <c r="B17" s="361"/>
      <c r="C17" s="361"/>
      <c r="D17" s="146" t="s">
        <v>37</v>
      </c>
      <c r="E17" s="188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362"/>
    </row>
    <row r="18" spans="1:44" ht="33.6" hidden="1" customHeight="1">
      <c r="A18" s="361"/>
      <c r="B18" s="361"/>
      <c r="C18" s="361"/>
      <c r="D18" s="146" t="s">
        <v>2</v>
      </c>
      <c r="E18" s="142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362"/>
    </row>
    <row r="19" spans="1:44" ht="15.6" hidden="1">
      <c r="A19" s="361"/>
      <c r="B19" s="361"/>
      <c r="C19" s="361"/>
      <c r="D19" s="146" t="s">
        <v>43</v>
      </c>
      <c r="E19" s="142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362"/>
    </row>
    <row r="20" spans="1:44" ht="34.950000000000003" hidden="1" customHeight="1">
      <c r="A20" s="361"/>
      <c r="B20" s="361"/>
      <c r="C20" s="361"/>
      <c r="D20" s="147" t="s">
        <v>271</v>
      </c>
      <c r="E20" s="142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362"/>
    </row>
    <row r="21" spans="1:44" ht="18" hidden="1" customHeight="1">
      <c r="A21" s="363" t="s">
        <v>36</v>
      </c>
      <c r="B21" s="363"/>
      <c r="C21" s="363"/>
      <c r="D21" s="147"/>
      <c r="E21" s="142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362"/>
    </row>
    <row r="22" spans="1:44" ht="34.950000000000003" hidden="1" customHeight="1">
      <c r="A22" s="358" t="s">
        <v>281</v>
      </c>
      <c r="B22" s="358"/>
      <c r="C22" s="358"/>
      <c r="D22" s="187" t="s">
        <v>41</v>
      </c>
      <c r="E22" s="142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362"/>
    </row>
    <row r="23" spans="1:44" ht="34.950000000000003" hidden="1" customHeight="1">
      <c r="A23" s="358"/>
      <c r="B23" s="358"/>
      <c r="C23" s="358"/>
      <c r="D23" s="146" t="s">
        <v>37</v>
      </c>
      <c r="E23" s="142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362"/>
    </row>
    <row r="24" spans="1:44" ht="34.950000000000003" hidden="1" customHeight="1">
      <c r="A24" s="358"/>
      <c r="B24" s="358"/>
      <c r="C24" s="358"/>
      <c r="D24" s="146" t="s">
        <v>2</v>
      </c>
      <c r="E24" s="142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362"/>
    </row>
    <row r="25" spans="1:44" ht="34.950000000000003" hidden="1" customHeight="1">
      <c r="A25" s="358"/>
      <c r="B25" s="358"/>
      <c r="C25" s="358"/>
      <c r="D25" s="146" t="s">
        <v>43</v>
      </c>
      <c r="E25" s="142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362"/>
    </row>
    <row r="26" spans="1:44" ht="34.950000000000003" hidden="1" customHeight="1">
      <c r="A26" s="358"/>
      <c r="B26" s="358"/>
      <c r="C26" s="358"/>
      <c r="D26" s="147" t="s">
        <v>271</v>
      </c>
      <c r="E26" s="142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362"/>
    </row>
    <row r="27" spans="1:44" ht="34.950000000000003" hidden="1" customHeight="1">
      <c r="A27" s="358" t="s">
        <v>283</v>
      </c>
      <c r="B27" s="364"/>
      <c r="C27" s="364"/>
      <c r="D27" s="187" t="s">
        <v>41</v>
      </c>
      <c r="E27" s="142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362"/>
    </row>
    <row r="28" spans="1:44" ht="34.950000000000003" hidden="1" customHeight="1">
      <c r="A28" s="364"/>
      <c r="B28" s="364"/>
      <c r="C28" s="364"/>
      <c r="D28" s="146" t="s">
        <v>37</v>
      </c>
      <c r="E28" s="142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362"/>
    </row>
    <row r="29" spans="1:44" ht="34.950000000000003" hidden="1" customHeight="1">
      <c r="A29" s="364"/>
      <c r="B29" s="364"/>
      <c r="C29" s="364"/>
      <c r="D29" s="146" t="s">
        <v>2</v>
      </c>
      <c r="E29" s="142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362"/>
    </row>
    <row r="30" spans="1:44" ht="34.950000000000003" hidden="1" customHeight="1">
      <c r="A30" s="364"/>
      <c r="B30" s="364"/>
      <c r="C30" s="364"/>
      <c r="D30" s="146" t="s">
        <v>43</v>
      </c>
      <c r="E30" s="142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362"/>
    </row>
    <row r="31" spans="1:44" ht="34.950000000000003" hidden="1" customHeight="1">
      <c r="A31" s="364"/>
      <c r="B31" s="364"/>
      <c r="C31" s="364"/>
      <c r="D31" s="147" t="s">
        <v>271</v>
      </c>
      <c r="E31" s="142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362"/>
    </row>
    <row r="32" spans="1:44" ht="17.25" hidden="1" customHeight="1">
      <c r="A32" s="358" t="s">
        <v>279</v>
      </c>
      <c r="B32" s="361"/>
      <c r="C32" s="361"/>
      <c r="D32" s="187" t="s">
        <v>41</v>
      </c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362"/>
    </row>
    <row r="33" spans="1:44" ht="16.2" hidden="1">
      <c r="A33" s="361"/>
      <c r="B33" s="361"/>
      <c r="C33" s="361"/>
      <c r="D33" s="146" t="s">
        <v>37</v>
      </c>
      <c r="E33" s="188"/>
      <c r="F33" s="14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362"/>
    </row>
    <row r="34" spans="1:44" ht="31.2" hidden="1" customHeight="1">
      <c r="A34" s="361"/>
      <c r="B34" s="361"/>
      <c r="C34" s="361"/>
      <c r="D34" s="146" t="s">
        <v>2</v>
      </c>
      <c r="E34" s="142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362"/>
    </row>
    <row r="35" spans="1:44" ht="15.6" hidden="1">
      <c r="A35" s="361"/>
      <c r="B35" s="361"/>
      <c r="C35" s="361"/>
      <c r="D35" s="146" t="s">
        <v>43</v>
      </c>
      <c r="E35" s="142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362"/>
    </row>
    <row r="36" spans="1:44" s="148" customFormat="1" ht="37.200000000000003" hidden="1" customHeight="1">
      <c r="A36" s="361"/>
      <c r="B36" s="361"/>
      <c r="C36" s="361"/>
      <c r="D36" s="147" t="s">
        <v>271</v>
      </c>
      <c r="E36" s="142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362"/>
    </row>
    <row r="37" spans="1:44" ht="37.200000000000003" hidden="1" customHeight="1">
      <c r="A37" s="358" t="s">
        <v>277</v>
      </c>
      <c r="B37" s="358"/>
      <c r="C37" s="358"/>
      <c r="D37" s="187" t="s">
        <v>41</v>
      </c>
      <c r="E37" s="142"/>
      <c r="F37" s="143"/>
      <c r="G37" s="143"/>
      <c r="H37" s="143" t="s">
        <v>278</v>
      </c>
      <c r="I37" s="143" t="s">
        <v>278</v>
      </c>
      <c r="J37" s="143" t="s">
        <v>278</v>
      </c>
      <c r="K37" s="143" t="s">
        <v>278</v>
      </c>
      <c r="L37" s="143" t="s">
        <v>278</v>
      </c>
      <c r="M37" s="143" t="s">
        <v>278</v>
      </c>
      <c r="N37" s="143" t="s">
        <v>278</v>
      </c>
      <c r="O37" s="143" t="s">
        <v>278</v>
      </c>
      <c r="P37" s="143" t="s">
        <v>278</v>
      </c>
      <c r="Q37" s="143" t="s">
        <v>278</v>
      </c>
      <c r="R37" s="143" t="s">
        <v>278</v>
      </c>
      <c r="S37" s="143" t="s">
        <v>278</v>
      </c>
      <c r="T37" s="143" t="s">
        <v>278</v>
      </c>
      <c r="U37" s="143" t="s">
        <v>278</v>
      </c>
      <c r="V37" s="143" t="s">
        <v>278</v>
      </c>
      <c r="W37" s="143" t="s">
        <v>278</v>
      </c>
      <c r="X37" s="143" t="s">
        <v>278</v>
      </c>
      <c r="Y37" s="143" t="s">
        <v>278</v>
      </c>
      <c r="Z37" s="143" t="s">
        <v>278</v>
      </c>
      <c r="AA37" s="143" t="s">
        <v>278</v>
      </c>
      <c r="AB37" s="143" t="s">
        <v>278</v>
      </c>
      <c r="AC37" s="143" t="s">
        <v>278</v>
      </c>
      <c r="AD37" s="143" t="s">
        <v>278</v>
      </c>
      <c r="AE37" s="143" t="s">
        <v>278</v>
      </c>
      <c r="AF37" s="143" t="s">
        <v>278</v>
      </c>
      <c r="AG37" s="143" t="s">
        <v>278</v>
      </c>
      <c r="AH37" s="143" t="s">
        <v>278</v>
      </c>
      <c r="AI37" s="143" t="s">
        <v>278</v>
      </c>
      <c r="AJ37" s="143" t="s">
        <v>278</v>
      </c>
      <c r="AK37" s="143" t="s">
        <v>278</v>
      </c>
      <c r="AL37" s="143" t="s">
        <v>278</v>
      </c>
      <c r="AM37" s="143" t="s">
        <v>278</v>
      </c>
      <c r="AN37" s="143" t="s">
        <v>278</v>
      </c>
      <c r="AO37" s="143" t="s">
        <v>278</v>
      </c>
      <c r="AP37" s="143" t="s">
        <v>278</v>
      </c>
      <c r="AQ37" s="143" t="s">
        <v>278</v>
      </c>
      <c r="AR37" s="189"/>
    </row>
    <row r="38" spans="1:44" ht="37.200000000000003" hidden="1" customHeight="1">
      <c r="A38" s="358"/>
      <c r="B38" s="358"/>
      <c r="C38" s="358"/>
      <c r="D38" s="146" t="s">
        <v>37</v>
      </c>
      <c r="E38" s="188"/>
      <c r="F38" s="144"/>
      <c r="G38" s="145"/>
      <c r="H38" s="143" t="s">
        <v>278</v>
      </c>
      <c r="I38" s="143" t="s">
        <v>278</v>
      </c>
      <c r="J38" s="143" t="s">
        <v>278</v>
      </c>
      <c r="K38" s="143" t="s">
        <v>278</v>
      </c>
      <c r="L38" s="143" t="s">
        <v>278</v>
      </c>
      <c r="M38" s="143" t="s">
        <v>278</v>
      </c>
      <c r="N38" s="143" t="s">
        <v>278</v>
      </c>
      <c r="O38" s="143" t="s">
        <v>278</v>
      </c>
      <c r="P38" s="143" t="s">
        <v>278</v>
      </c>
      <c r="Q38" s="143" t="s">
        <v>278</v>
      </c>
      <c r="R38" s="143" t="s">
        <v>278</v>
      </c>
      <c r="S38" s="143" t="s">
        <v>278</v>
      </c>
      <c r="T38" s="143" t="s">
        <v>278</v>
      </c>
      <c r="U38" s="143" t="s">
        <v>278</v>
      </c>
      <c r="V38" s="143" t="s">
        <v>278</v>
      </c>
      <c r="W38" s="143" t="s">
        <v>278</v>
      </c>
      <c r="X38" s="143" t="s">
        <v>278</v>
      </c>
      <c r="Y38" s="143" t="s">
        <v>278</v>
      </c>
      <c r="Z38" s="143" t="s">
        <v>278</v>
      </c>
      <c r="AA38" s="143" t="s">
        <v>278</v>
      </c>
      <c r="AB38" s="143" t="s">
        <v>278</v>
      </c>
      <c r="AC38" s="143" t="s">
        <v>278</v>
      </c>
      <c r="AD38" s="143" t="s">
        <v>278</v>
      </c>
      <c r="AE38" s="143" t="s">
        <v>278</v>
      </c>
      <c r="AF38" s="143" t="s">
        <v>278</v>
      </c>
      <c r="AG38" s="143" t="s">
        <v>278</v>
      </c>
      <c r="AH38" s="143" t="s">
        <v>278</v>
      </c>
      <c r="AI38" s="143" t="s">
        <v>278</v>
      </c>
      <c r="AJ38" s="143" t="s">
        <v>278</v>
      </c>
      <c r="AK38" s="143" t="s">
        <v>278</v>
      </c>
      <c r="AL38" s="143" t="s">
        <v>278</v>
      </c>
      <c r="AM38" s="143" t="s">
        <v>278</v>
      </c>
      <c r="AN38" s="143" t="s">
        <v>278</v>
      </c>
      <c r="AO38" s="143" t="s">
        <v>278</v>
      </c>
      <c r="AP38" s="143" t="s">
        <v>278</v>
      </c>
      <c r="AQ38" s="143" t="s">
        <v>278</v>
      </c>
      <c r="AR38" s="189"/>
    </row>
    <row r="39" spans="1:44" ht="37.200000000000003" hidden="1" customHeight="1">
      <c r="A39" s="358"/>
      <c r="B39" s="358"/>
      <c r="C39" s="358"/>
      <c r="D39" s="146" t="s">
        <v>2</v>
      </c>
      <c r="E39" s="142"/>
      <c r="F39" s="145"/>
      <c r="G39" s="145"/>
      <c r="H39" s="143" t="s">
        <v>278</v>
      </c>
      <c r="I39" s="143" t="s">
        <v>278</v>
      </c>
      <c r="J39" s="143" t="s">
        <v>278</v>
      </c>
      <c r="K39" s="143" t="s">
        <v>278</v>
      </c>
      <c r="L39" s="143" t="s">
        <v>278</v>
      </c>
      <c r="M39" s="143" t="s">
        <v>278</v>
      </c>
      <c r="N39" s="143" t="s">
        <v>278</v>
      </c>
      <c r="O39" s="143" t="s">
        <v>278</v>
      </c>
      <c r="P39" s="143" t="s">
        <v>278</v>
      </c>
      <c r="Q39" s="143" t="s">
        <v>278</v>
      </c>
      <c r="R39" s="143" t="s">
        <v>278</v>
      </c>
      <c r="S39" s="143" t="s">
        <v>278</v>
      </c>
      <c r="T39" s="143" t="s">
        <v>278</v>
      </c>
      <c r="U39" s="143" t="s">
        <v>278</v>
      </c>
      <c r="V39" s="143" t="s">
        <v>278</v>
      </c>
      <c r="W39" s="143" t="s">
        <v>278</v>
      </c>
      <c r="X39" s="143" t="s">
        <v>278</v>
      </c>
      <c r="Y39" s="143" t="s">
        <v>278</v>
      </c>
      <c r="Z39" s="143" t="s">
        <v>278</v>
      </c>
      <c r="AA39" s="143" t="s">
        <v>278</v>
      </c>
      <c r="AB39" s="143" t="s">
        <v>278</v>
      </c>
      <c r="AC39" s="143" t="s">
        <v>278</v>
      </c>
      <c r="AD39" s="143" t="s">
        <v>278</v>
      </c>
      <c r="AE39" s="143" t="s">
        <v>278</v>
      </c>
      <c r="AF39" s="143" t="s">
        <v>278</v>
      </c>
      <c r="AG39" s="143" t="s">
        <v>278</v>
      </c>
      <c r="AH39" s="143" t="s">
        <v>278</v>
      </c>
      <c r="AI39" s="143" t="s">
        <v>278</v>
      </c>
      <c r="AJ39" s="143" t="s">
        <v>278</v>
      </c>
      <c r="AK39" s="143" t="s">
        <v>278</v>
      </c>
      <c r="AL39" s="143" t="s">
        <v>278</v>
      </c>
      <c r="AM39" s="143" t="s">
        <v>278</v>
      </c>
      <c r="AN39" s="143" t="s">
        <v>278</v>
      </c>
      <c r="AO39" s="143" t="s">
        <v>278</v>
      </c>
      <c r="AP39" s="143" t="s">
        <v>278</v>
      </c>
      <c r="AQ39" s="143" t="s">
        <v>278</v>
      </c>
      <c r="AR39" s="189"/>
    </row>
    <row r="40" spans="1:44" ht="37.200000000000003" hidden="1" customHeight="1">
      <c r="A40" s="358"/>
      <c r="B40" s="358"/>
      <c r="C40" s="358"/>
      <c r="D40" s="146" t="s">
        <v>43</v>
      </c>
      <c r="E40" s="142"/>
      <c r="F40" s="145"/>
      <c r="G40" s="145"/>
      <c r="H40" s="143" t="s">
        <v>278</v>
      </c>
      <c r="I40" s="143" t="s">
        <v>278</v>
      </c>
      <c r="J40" s="143" t="s">
        <v>278</v>
      </c>
      <c r="K40" s="143" t="s">
        <v>278</v>
      </c>
      <c r="L40" s="143" t="s">
        <v>278</v>
      </c>
      <c r="M40" s="143" t="s">
        <v>278</v>
      </c>
      <c r="N40" s="143" t="s">
        <v>278</v>
      </c>
      <c r="O40" s="143" t="s">
        <v>278</v>
      </c>
      <c r="P40" s="143" t="s">
        <v>278</v>
      </c>
      <c r="Q40" s="143" t="s">
        <v>278</v>
      </c>
      <c r="R40" s="143" t="s">
        <v>278</v>
      </c>
      <c r="S40" s="143" t="s">
        <v>278</v>
      </c>
      <c r="T40" s="143" t="s">
        <v>278</v>
      </c>
      <c r="U40" s="143" t="s">
        <v>278</v>
      </c>
      <c r="V40" s="143" t="s">
        <v>278</v>
      </c>
      <c r="W40" s="143" t="s">
        <v>278</v>
      </c>
      <c r="X40" s="143" t="s">
        <v>278</v>
      </c>
      <c r="Y40" s="143" t="s">
        <v>278</v>
      </c>
      <c r="Z40" s="143" t="s">
        <v>278</v>
      </c>
      <c r="AA40" s="143" t="s">
        <v>278</v>
      </c>
      <c r="AB40" s="143" t="s">
        <v>278</v>
      </c>
      <c r="AC40" s="143" t="s">
        <v>278</v>
      </c>
      <c r="AD40" s="143" t="s">
        <v>278</v>
      </c>
      <c r="AE40" s="143" t="s">
        <v>278</v>
      </c>
      <c r="AF40" s="143" t="s">
        <v>278</v>
      </c>
      <c r="AG40" s="143" t="s">
        <v>278</v>
      </c>
      <c r="AH40" s="143" t="s">
        <v>278</v>
      </c>
      <c r="AI40" s="143" t="s">
        <v>278</v>
      </c>
      <c r="AJ40" s="143" t="s">
        <v>278</v>
      </c>
      <c r="AK40" s="143" t="s">
        <v>278</v>
      </c>
      <c r="AL40" s="143" t="s">
        <v>278</v>
      </c>
      <c r="AM40" s="143" t="s">
        <v>278</v>
      </c>
      <c r="AN40" s="143" t="s">
        <v>278</v>
      </c>
      <c r="AO40" s="143" t="s">
        <v>278</v>
      </c>
      <c r="AP40" s="143" t="s">
        <v>278</v>
      </c>
      <c r="AQ40" s="143" t="s">
        <v>278</v>
      </c>
      <c r="AR40" s="189"/>
    </row>
    <row r="41" spans="1:44" ht="37.200000000000003" hidden="1" customHeight="1">
      <c r="A41" s="358"/>
      <c r="B41" s="358"/>
      <c r="C41" s="358"/>
      <c r="D41" s="147" t="s">
        <v>271</v>
      </c>
      <c r="E41" s="142"/>
      <c r="F41" s="145"/>
      <c r="G41" s="145"/>
      <c r="H41" s="143" t="s">
        <v>278</v>
      </c>
      <c r="I41" s="143" t="s">
        <v>278</v>
      </c>
      <c r="J41" s="143" t="s">
        <v>278</v>
      </c>
      <c r="K41" s="143" t="s">
        <v>278</v>
      </c>
      <c r="L41" s="143" t="s">
        <v>278</v>
      </c>
      <c r="M41" s="143" t="s">
        <v>278</v>
      </c>
      <c r="N41" s="143" t="s">
        <v>278</v>
      </c>
      <c r="O41" s="143" t="s">
        <v>278</v>
      </c>
      <c r="P41" s="143" t="s">
        <v>278</v>
      </c>
      <c r="Q41" s="143" t="s">
        <v>278</v>
      </c>
      <c r="R41" s="143" t="s">
        <v>278</v>
      </c>
      <c r="S41" s="143" t="s">
        <v>278</v>
      </c>
      <c r="T41" s="143" t="s">
        <v>278</v>
      </c>
      <c r="U41" s="143" t="s">
        <v>278</v>
      </c>
      <c r="V41" s="143" t="s">
        <v>278</v>
      </c>
      <c r="W41" s="143" t="s">
        <v>278</v>
      </c>
      <c r="X41" s="143" t="s">
        <v>278</v>
      </c>
      <c r="Y41" s="143" t="s">
        <v>278</v>
      </c>
      <c r="Z41" s="143" t="s">
        <v>278</v>
      </c>
      <c r="AA41" s="143" t="s">
        <v>278</v>
      </c>
      <c r="AB41" s="143" t="s">
        <v>278</v>
      </c>
      <c r="AC41" s="143" t="s">
        <v>278</v>
      </c>
      <c r="AD41" s="143" t="s">
        <v>278</v>
      </c>
      <c r="AE41" s="143" t="s">
        <v>278</v>
      </c>
      <c r="AF41" s="143" t="s">
        <v>278</v>
      </c>
      <c r="AG41" s="143" t="s">
        <v>278</v>
      </c>
      <c r="AH41" s="143" t="s">
        <v>278</v>
      </c>
      <c r="AI41" s="143" t="s">
        <v>278</v>
      </c>
      <c r="AJ41" s="143" t="s">
        <v>278</v>
      </c>
      <c r="AK41" s="143" t="s">
        <v>278</v>
      </c>
      <c r="AL41" s="143" t="s">
        <v>278</v>
      </c>
      <c r="AM41" s="143" t="s">
        <v>278</v>
      </c>
      <c r="AN41" s="143" t="s">
        <v>278</v>
      </c>
      <c r="AO41" s="143" t="s">
        <v>278</v>
      </c>
      <c r="AP41" s="143" t="s">
        <v>278</v>
      </c>
      <c r="AQ41" s="143" t="s">
        <v>278</v>
      </c>
      <c r="AR41" s="189"/>
    </row>
    <row r="42" spans="1:44" s="149" customFormat="1" ht="15.6">
      <c r="A42" s="341" t="s">
        <v>304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  <c r="AP42" s="341"/>
      <c r="AQ42" s="341"/>
      <c r="AR42" s="341"/>
    </row>
    <row r="43" spans="1:44">
      <c r="A43" s="190"/>
      <c r="B43" s="191"/>
      <c r="C43" s="192"/>
      <c r="D43" s="193"/>
      <c r="E43" s="271"/>
      <c r="F43" s="194"/>
      <c r="G43" s="194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</row>
    <row r="44" spans="1:44" ht="33.75" customHeight="1">
      <c r="A44" s="340" t="s">
        <v>267</v>
      </c>
      <c r="B44" s="333" t="s">
        <v>305</v>
      </c>
      <c r="C44" s="355" t="s">
        <v>306</v>
      </c>
      <c r="D44" s="150" t="s">
        <v>307</v>
      </c>
      <c r="E44" s="136">
        <f>E48+E52+E56+E60+E64+E68+E72+E76+E80+E84+E101+E105+E109</f>
        <v>1596852.61</v>
      </c>
      <c r="F44" s="151">
        <f>F48+F52+F56+F60+F64+F68+F72+F76+F80+F84+F101+F105+F109</f>
        <v>866112.9</v>
      </c>
      <c r="G44" s="151">
        <f>(F44/E44)*100</f>
        <v>54.238750312716711</v>
      </c>
      <c r="H44" s="136">
        <f>H48+H52+H56+H60+H64+H68+H72+H76+H80+H84+H101+H105+H109</f>
        <v>53172.5</v>
      </c>
      <c r="I44" s="151">
        <f t="shared" ref="I44:AP47" si="14">I48+I52+I56+I60+I64+I68+I72+I76+I80+I84+I101+I105+I109</f>
        <v>53172.499999999993</v>
      </c>
      <c r="J44" s="151">
        <f>(I44/H44)*100</f>
        <v>99.999999999999986</v>
      </c>
      <c r="K44" s="136">
        <f>K48+K52+K56+K60+K64+K68+K72+K76+K80+K84+K101+K105+K109</f>
        <v>151851.79999999999</v>
      </c>
      <c r="L44" s="151">
        <f t="shared" si="14"/>
        <v>151851.79999999999</v>
      </c>
      <c r="M44" s="151">
        <f>(L44/K44)*100</f>
        <v>100</v>
      </c>
      <c r="N44" s="136">
        <f>N48+N52+N56+N60+N64+N68+N72+N76+N80+N84+N101+N105+N109</f>
        <v>123672.90000000001</v>
      </c>
      <c r="O44" s="151">
        <f t="shared" si="14"/>
        <v>123672.90000000001</v>
      </c>
      <c r="P44" s="151">
        <f>(O44/N44)*100</f>
        <v>100</v>
      </c>
      <c r="Q44" s="136">
        <f>Q48+Q52+Q56+Q60+Q64+Q68+Q72+Q76+Q80+Q84+Q101+Q105+Q109</f>
        <v>183014.39999999999</v>
      </c>
      <c r="R44" s="151">
        <f t="shared" si="14"/>
        <v>183023.4</v>
      </c>
      <c r="S44" s="151">
        <f>(R44/Q44)*100</f>
        <v>100.00491764582461</v>
      </c>
      <c r="T44" s="136">
        <f>T48+T52+T56+T60+T64+T68+T72+T76+T80+T84+T101+T105+T109</f>
        <v>123498.3</v>
      </c>
      <c r="U44" s="151">
        <f t="shared" si="14"/>
        <v>123498.3</v>
      </c>
      <c r="V44" s="151">
        <f>(U44/T44)*100</f>
        <v>100</v>
      </c>
      <c r="W44" s="136">
        <f>W48+W52+W56+W60+W64+W68+W72+W76+W80+W84+W101+W105+W109</f>
        <v>220711.9</v>
      </c>
      <c r="X44" s="151">
        <f t="shared" si="14"/>
        <v>230893.99999999997</v>
      </c>
      <c r="Y44" s="151">
        <f>(X44/W44)*100</f>
        <v>104.61329905637167</v>
      </c>
      <c r="Z44" s="136">
        <f>Z48+Z52+Z56+Z60+Z64+Z68+Z72+Z76+Z80+Z84+Z101+Z105+Z109</f>
        <v>138983.5</v>
      </c>
      <c r="AA44" s="151">
        <f t="shared" si="14"/>
        <v>0</v>
      </c>
      <c r="AB44" s="151">
        <f t="shared" ref="AB44:AB108" si="15">(AA44/Z44)*100</f>
        <v>0</v>
      </c>
      <c r="AC44" s="136">
        <f t="shared" si="14"/>
        <v>71712.299999999988</v>
      </c>
      <c r="AD44" s="151">
        <f t="shared" si="14"/>
        <v>0</v>
      </c>
      <c r="AE44" s="151">
        <f t="shared" ref="AE44:AE108" si="16">(AD44/AC44)*100</f>
        <v>0</v>
      </c>
      <c r="AF44" s="136">
        <f t="shared" si="14"/>
        <v>84987.8</v>
      </c>
      <c r="AG44" s="151">
        <f t="shared" si="14"/>
        <v>0</v>
      </c>
      <c r="AH44" s="151">
        <f t="shared" ref="AH44:AH108" si="17">(AG44/AF44)*100</f>
        <v>0</v>
      </c>
      <c r="AI44" s="136">
        <f t="shared" si="14"/>
        <v>127786.2</v>
      </c>
      <c r="AJ44" s="151">
        <f t="shared" si="14"/>
        <v>0</v>
      </c>
      <c r="AK44" s="151">
        <f t="shared" ref="AK44:AK108" si="18">(AJ44/AI44)*100</f>
        <v>0</v>
      </c>
      <c r="AL44" s="136">
        <f t="shared" si="14"/>
        <v>122673</v>
      </c>
      <c r="AM44" s="151">
        <f t="shared" si="14"/>
        <v>0</v>
      </c>
      <c r="AN44" s="151">
        <f t="shared" ref="AN44:AN108" si="19">(AM44/AL44)*100</f>
        <v>0</v>
      </c>
      <c r="AO44" s="136">
        <f t="shared" si="14"/>
        <v>194788.01</v>
      </c>
      <c r="AP44" s="151">
        <f t="shared" si="14"/>
        <v>0</v>
      </c>
      <c r="AQ44" s="151">
        <f>(AP44/AO44)*100</f>
        <v>0</v>
      </c>
      <c r="AR44" s="195"/>
    </row>
    <row r="45" spans="1:44" ht="33.75" customHeight="1">
      <c r="A45" s="340"/>
      <c r="B45" s="333"/>
      <c r="C45" s="355"/>
      <c r="D45" s="152" t="s">
        <v>2</v>
      </c>
      <c r="E45" s="136">
        <f t="shared" ref="E45:E47" si="20">H45+K45+N45+Q45+T45+W45+Z45+AC45+AF45+AI45+AL45+AO45</f>
        <v>1235952.0999999999</v>
      </c>
      <c r="F45" s="153">
        <f>F49+F53+F57+F61+F65+F69+F73+F77+F81+F85+F102+F106+F110</f>
        <v>652696</v>
      </c>
      <c r="G45" s="153">
        <f t="shared" ref="G45:G109" si="21">(F45/E45)*100</f>
        <v>52.809166309924152</v>
      </c>
      <c r="H45" s="154">
        <f>H49+H53+H57+H61+H65+H69+H73+H77+H81+H85+H102+H106+H110</f>
        <v>33166.6</v>
      </c>
      <c r="I45" s="153">
        <f>I49+I53+I57+I61+I65+I69+I73+I77+I81+I85+I102+I106+I110</f>
        <v>33166.599999999991</v>
      </c>
      <c r="J45" s="153">
        <f t="shared" ref="J45:J109" si="22">(I45/H45)*100</f>
        <v>99.999999999999972</v>
      </c>
      <c r="K45" s="154">
        <f>K49+K53+K57+K61+K65+K69+K73+K77+K81+K85+K102+K106+K110</f>
        <v>104570.19999999998</v>
      </c>
      <c r="L45" s="153">
        <f>L49+L53+L57+L61+L65+L69+L73+L77+L81+L85+L102+L106+L110</f>
        <v>104570.19999999998</v>
      </c>
      <c r="M45" s="153">
        <f t="shared" ref="M45:M109" si="23">(L45/K45)*100</f>
        <v>100</v>
      </c>
      <c r="N45" s="154">
        <f>N49+N53+N57+N61+N65+N69+N73+N77+N81+N85+N102+N106+N110</f>
        <v>89294.400000000009</v>
      </c>
      <c r="O45" s="153">
        <f>O49+O53+O57+O61+O65+O69+O73+O77+O81+O85+O102+O106+O110</f>
        <v>89294.400000000023</v>
      </c>
      <c r="P45" s="153">
        <f t="shared" ref="P45:P109" si="24">(O45/N45)*100</f>
        <v>100.00000000000003</v>
      </c>
      <c r="Q45" s="154">
        <f>Q49+Q53+Q57+Q61+Q65+Q69+Q73+Q77+Q81+Q85+Q102+Q106+Q110</f>
        <v>128879</v>
      </c>
      <c r="R45" s="153">
        <f>R49+R53+R57+R61+R65+R69+R73+R77+R81+R85+R102+R106+R110</f>
        <v>128888</v>
      </c>
      <c r="S45" s="153">
        <f t="shared" ref="S45:S109" si="25">(R45/Q45)*100</f>
        <v>100.00698329440793</v>
      </c>
      <c r="T45" s="154">
        <f>T49+T53+T57+T61+T65+T69+T73+T77+T81+T85+T102+T106+T110</f>
        <v>99256.8</v>
      </c>
      <c r="U45" s="153">
        <f>U49+U53+U57+U61+U65+U69+U73+U77+U81+U85+U102+U106+U110</f>
        <v>99256.8</v>
      </c>
      <c r="V45" s="153">
        <f t="shared" ref="V45:V109" si="26">(U45/T45)*100</f>
        <v>100</v>
      </c>
      <c r="W45" s="154">
        <f>W49+W53+W57+W61+W65+W69+W73+W77+W81+W85+W102+W106+W110</f>
        <v>193000</v>
      </c>
      <c r="X45" s="153">
        <f>X49+X53+X57+X61+X65+X69+X73+X77+X81+X85+X102+X106+X110</f>
        <v>197520</v>
      </c>
      <c r="Y45" s="153">
        <f t="shared" ref="Y45:Y109" si="27">(X45/W45)*100</f>
        <v>102.34196891191709</v>
      </c>
      <c r="Z45" s="154">
        <f>Z49+Z53+Z57+Z61+Z65+Z69+Z73+Z77+Z81+Z85+Z102+Z106+Z110</f>
        <v>113024</v>
      </c>
      <c r="AA45" s="153">
        <f>AA49+AA53+AA57+AA61+AA65+AA69+AA73+AA77+AA81+AA85+AA102+AA106+AA110</f>
        <v>0</v>
      </c>
      <c r="AB45" s="153">
        <f t="shared" si="15"/>
        <v>0</v>
      </c>
      <c r="AC45" s="154">
        <f t="shared" si="14"/>
        <v>54927.7</v>
      </c>
      <c r="AD45" s="153">
        <f t="shared" si="14"/>
        <v>0</v>
      </c>
      <c r="AE45" s="153">
        <f t="shared" si="16"/>
        <v>0</v>
      </c>
      <c r="AF45" s="154">
        <f t="shared" si="14"/>
        <v>66100</v>
      </c>
      <c r="AG45" s="153">
        <f t="shared" si="14"/>
        <v>0</v>
      </c>
      <c r="AH45" s="153">
        <f t="shared" si="17"/>
        <v>0</v>
      </c>
      <c r="AI45" s="154">
        <f t="shared" si="14"/>
        <v>105000</v>
      </c>
      <c r="AJ45" s="153">
        <f t="shared" si="14"/>
        <v>0</v>
      </c>
      <c r="AK45" s="153">
        <f t="shared" si="18"/>
        <v>0</v>
      </c>
      <c r="AL45" s="154">
        <f t="shared" si="14"/>
        <v>95979.9</v>
      </c>
      <c r="AM45" s="153">
        <f t="shared" si="14"/>
        <v>0</v>
      </c>
      <c r="AN45" s="153">
        <f t="shared" si="19"/>
        <v>0</v>
      </c>
      <c r="AO45" s="154">
        <f t="shared" si="14"/>
        <v>152753.5</v>
      </c>
      <c r="AP45" s="153">
        <f t="shared" si="14"/>
        <v>0</v>
      </c>
      <c r="AQ45" s="153">
        <f t="shared" ref="AQ45:AQ109" si="28">(AP45/AO45)*100</f>
        <v>0</v>
      </c>
      <c r="AR45" s="163"/>
    </row>
    <row r="46" spans="1:44" ht="33.75" customHeight="1">
      <c r="A46" s="340"/>
      <c r="B46" s="333"/>
      <c r="C46" s="355"/>
      <c r="D46" s="152" t="s">
        <v>43</v>
      </c>
      <c r="E46" s="136">
        <f t="shared" si="20"/>
        <v>301559.31</v>
      </c>
      <c r="F46" s="153">
        <f>F50+F54+F58+F62+F66+F70+F74+F78+F82+F86+F103+F107+F111</f>
        <v>184279.1</v>
      </c>
      <c r="G46" s="153">
        <f t="shared" si="21"/>
        <v>61.108741759622674</v>
      </c>
      <c r="H46" s="154">
        <f>H50+H54+H58+H62+H66+H70+H74+H78+H82+H86+H103+H107+H111</f>
        <v>18528</v>
      </c>
      <c r="I46" s="153">
        <f>I50+I54+I58+I62+I66+I70+I74+I78+I82+I86+I103+I107+I111</f>
        <v>18528</v>
      </c>
      <c r="J46" s="153">
        <f t="shared" si="22"/>
        <v>100</v>
      </c>
      <c r="K46" s="154">
        <f>K50+K54+K58+K62+K66+K70+K74+K78+K82+K86+K103+K107+K111</f>
        <v>41138.199999999997</v>
      </c>
      <c r="L46" s="153">
        <f>L50+L54+L58+L62+L66+L70+L74+L78+L82+L86+L103+L107+L111</f>
        <v>41138.199999999997</v>
      </c>
      <c r="M46" s="153">
        <f t="shared" si="23"/>
        <v>100</v>
      </c>
      <c r="N46" s="154">
        <f>N50+N54+N58+N62+N66+N70+N74+N78+N82+N86+N103+N107+N111</f>
        <v>29304.699999999997</v>
      </c>
      <c r="O46" s="153">
        <f>O50+O54+O58+O62+O66+O70+O74+O78+O82+O86+O103+O107+O111</f>
        <v>29304.699999999997</v>
      </c>
      <c r="P46" s="153">
        <f t="shared" si="24"/>
        <v>100</v>
      </c>
      <c r="Q46" s="154">
        <f>Q50+Q54+Q58+Q62+Q66+Q70+Q74+Q78+Q82+Q86+Q103+Q107+Q111</f>
        <v>47116.299999999996</v>
      </c>
      <c r="R46" s="153">
        <f>R50+R54+R58+R62+R66+R70+R74+R78+R82+R86+R103+R107+R111</f>
        <v>47116.299999999996</v>
      </c>
      <c r="S46" s="153">
        <f t="shared" si="25"/>
        <v>100</v>
      </c>
      <c r="T46" s="154">
        <f>T50+T54+T58+T62+T66+T70+T74+T78+T82+T86+T103+T107+T111</f>
        <v>19536.2</v>
      </c>
      <c r="U46" s="153">
        <f>U50+U54+U58+U62+U66+U70+U74+U78+U82+U86+U103+U107+U111</f>
        <v>19536.2</v>
      </c>
      <c r="V46" s="153">
        <f t="shared" si="26"/>
        <v>100</v>
      </c>
      <c r="W46" s="154">
        <f>W50+W54+W58+W62+W66+W70+W74+W78+W82+W86+W103+W107+W111</f>
        <v>23905.3</v>
      </c>
      <c r="X46" s="153">
        <f>X50+X54+X58+X62+X66+X70+X74+X78+X82+X86+X103+X107+X111</f>
        <v>28655.699999999997</v>
      </c>
      <c r="Y46" s="153">
        <f t="shared" si="27"/>
        <v>119.87174392289575</v>
      </c>
      <c r="Z46" s="154">
        <f>Z50+Z54+Z58+Z62+Z66+Z70+Z74+Z78+Z82+Z86+Z103+Z107+Z111</f>
        <v>22771.9</v>
      </c>
      <c r="AA46" s="153">
        <f>AA50+AA54+AA58+AA62+AA66+AA70+AA74+AA78+AA82+AA86+AA103+AA107+AA111</f>
        <v>0</v>
      </c>
      <c r="AB46" s="153">
        <f t="shared" si="15"/>
        <v>0</v>
      </c>
      <c r="AC46" s="154">
        <f>AC50+AC54+AC58+AC62+AC66+AC70+AC74+AC78+AC82+AC86+AC103+AC107+AC111</f>
        <v>16084.6</v>
      </c>
      <c r="AD46" s="153">
        <f>AD50+AD54+AD58+AD62+AD66+AD70+AD74+AD78+AD82+AD86+AD103+AD107+AD111</f>
        <v>0</v>
      </c>
      <c r="AE46" s="153">
        <f t="shared" si="16"/>
        <v>0</v>
      </c>
      <c r="AF46" s="154">
        <f>AF50+AF54+AF58+AF62+AF66+AF70+AF74+AF78+AF82+AF86+AF103+AF107+AF111</f>
        <v>12987.8</v>
      </c>
      <c r="AG46" s="153">
        <f>AG50+AG54+AG58+AG62+AG66+AG70+AG74+AG78+AG82+AG86+AG103+AG107+AG111</f>
        <v>0</v>
      </c>
      <c r="AH46" s="153">
        <f t="shared" si="17"/>
        <v>0</v>
      </c>
      <c r="AI46" s="154">
        <f>AI50+AI54+AI58+AI62+AI66+AI70+AI74+AI78+AI82+AI86+AI103+AI107+AI111</f>
        <v>17186.2</v>
      </c>
      <c r="AJ46" s="153">
        <f>AJ50+AJ54+AJ58+AJ62+AJ66+AJ70+AJ74+AJ78+AJ82+AJ86+AJ103+AJ107+AJ111</f>
        <v>0</v>
      </c>
      <c r="AK46" s="153">
        <f t="shared" si="18"/>
        <v>0</v>
      </c>
      <c r="AL46" s="154">
        <f>AL50+AL54+AL58+AL62+AL66+AL70+AL74+AL78+AL82+AL86+AL103+AL107+AL111</f>
        <v>20593.099999999999</v>
      </c>
      <c r="AM46" s="153">
        <f>AM50+AM54+AM58+AM62+AM66+AM70+AM74+AM78+AM82+AM86+AM103+AM107+AM111</f>
        <v>0</v>
      </c>
      <c r="AN46" s="153">
        <f t="shared" si="19"/>
        <v>0</v>
      </c>
      <c r="AO46" s="154">
        <f>AO50+AO54+AO58+AO62+AO66+AO70+AO74+AO78+AO82+AO86+AO103+AO107+AO111</f>
        <v>32407.01</v>
      </c>
      <c r="AP46" s="153">
        <f>AP50+AP54+AP58+AP62+AP66+AP70+AP74+AP78+AP82+AP86+AP103+AP107+AP111</f>
        <v>0</v>
      </c>
      <c r="AQ46" s="153">
        <f t="shared" si="28"/>
        <v>0</v>
      </c>
      <c r="AR46" s="163"/>
    </row>
    <row r="47" spans="1:44" ht="33.75" customHeight="1">
      <c r="A47" s="340"/>
      <c r="B47" s="333"/>
      <c r="C47" s="355"/>
      <c r="D47" s="152" t="s">
        <v>308</v>
      </c>
      <c r="E47" s="136">
        <f t="shared" si="20"/>
        <v>59341.2</v>
      </c>
      <c r="F47" s="153">
        <f>F51+F55+F59+F63+F67+F71+F75+F79+F83+F87+F104+F108+F112</f>
        <v>29137.8</v>
      </c>
      <c r="G47" s="153">
        <f t="shared" si="21"/>
        <v>49.102141513821763</v>
      </c>
      <c r="H47" s="154">
        <f>H51+H55+H59+H63+H67+H71+H75+H79+H83+H87+H104+H108+H112</f>
        <v>1477.9</v>
      </c>
      <c r="I47" s="153">
        <f>I51+I55+I59+I63+I67+I71+I75+I79+I83+I87+I104+I108+I112</f>
        <v>1477.9</v>
      </c>
      <c r="J47" s="153">
        <f t="shared" si="22"/>
        <v>100</v>
      </c>
      <c r="K47" s="154">
        <f>K51+K55+K59+K63+K67+K71+K75+K79+K83+K87+K104+K108+K112</f>
        <v>6143.4</v>
      </c>
      <c r="L47" s="153">
        <f>L51+L55+L59+L63+L67+L71+L75+L79+L83+L87+L104+L108+L112</f>
        <v>6143.4</v>
      </c>
      <c r="M47" s="153">
        <f t="shared" si="23"/>
        <v>100</v>
      </c>
      <c r="N47" s="154">
        <f>N51+N55+N59+N63+N67+N71+N75+N79+N83+N87+N104+N108+N112</f>
        <v>5073.8</v>
      </c>
      <c r="O47" s="153">
        <f>O51+O55+O59+O63+O67+O71+O75+O79+O83+O87+O104+O108+O112</f>
        <v>5073.8</v>
      </c>
      <c r="P47" s="153">
        <f t="shared" si="24"/>
        <v>100</v>
      </c>
      <c r="Q47" s="154">
        <f>Q51+Q55+Q59+Q63+Q67+Q71+Q75+Q79+Q83+Q87+Q104+Q108+Q112</f>
        <v>7019.1</v>
      </c>
      <c r="R47" s="153">
        <f>R51+R55+R59+R63+R67+R71+R75+R79+R83+R87+R104+R108+R112</f>
        <v>7019.1</v>
      </c>
      <c r="S47" s="153">
        <f t="shared" si="25"/>
        <v>100</v>
      </c>
      <c r="T47" s="154">
        <f>T51+T55+T59+T63+T67+T71+T75+T79+T83+T87+T104+T108+T112</f>
        <v>4705.3</v>
      </c>
      <c r="U47" s="153">
        <f>U51+U55+U59+U63+U67+U71+U75+U79+U83+U87+U104+U108+U112</f>
        <v>4705.3</v>
      </c>
      <c r="V47" s="153">
        <f t="shared" si="26"/>
        <v>100</v>
      </c>
      <c r="W47" s="154">
        <f>W51+W55+W59+W63+W67+W71+W75+W79+W83+W87+W104+W108+W112</f>
        <v>3806.6</v>
      </c>
      <c r="X47" s="153">
        <f>X51+X55+X59+X63+X67+X71+X75+X79+X83+X87+X104+X108+X112</f>
        <v>4718.3</v>
      </c>
      <c r="Y47" s="153">
        <f t="shared" si="27"/>
        <v>123.95050701413335</v>
      </c>
      <c r="Z47" s="154">
        <f>Z51+Z55+Z59+Z63+Z67+Z71+Z75+Z79+Z83+Z87+Z104+Z108+Z112</f>
        <v>3187.6</v>
      </c>
      <c r="AA47" s="153">
        <f>AA51+AA55+AA59+AA63+AA67+AA71+AA75+AA79+AA83+AA87+AA104+AA108+AA112</f>
        <v>0</v>
      </c>
      <c r="AB47" s="153">
        <f t="shared" si="15"/>
        <v>0</v>
      </c>
      <c r="AC47" s="154">
        <f t="shared" si="14"/>
        <v>700</v>
      </c>
      <c r="AD47" s="153">
        <f t="shared" si="14"/>
        <v>0</v>
      </c>
      <c r="AE47" s="153">
        <f t="shared" si="16"/>
        <v>0</v>
      </c>
      <c r="AF47" s="154">
        <f t="shared" si="14"/>
        <v>5900</v>
      </c>
      <c r="AG47" s="153">
        <f t="shared" si="14"/>
        <v>0</v>
      </c>
      <c r="AH47" s="153">
        <f t="shared" si="17"/>
        <v>0</v>
      </c>
      <c r="AI47" s="154">
        <f t="shared" si="14"/>
        <v>5600</v>
      </c>
      <c r="AJ47" s="153">
        <f t="shared" si="14"/>
        <v>0</v>
      </c>
      <c r="AK47" s="153">
        <f t="shared" si="18"/>
        <v>0</v>
      </c>
      <c r="AL47" s="154">
        <f t="shared" si="14"/>
        <v>6100</v>
      </c>
      <c r="AM47" s="153">
        <f t="shared" si="14"/>
        <v>0</v>
      </c>
      <c r="AN47" s="153">
        <f t="shared" si="19"/>
        <v>0</v>
      </c>
      <c r="AO47" s="154">
        <f t="shared" si="14"/>
        <v>9627.5</v>
      </c>
      <c r="AP47" s="153">
        <f t="shared" si="14"/>
        <v>0</v>
      </c>
      <c r="AQ47" s="153">
        <f t="shared" si="28"/>
        <v>0</v>
      </c>
      <c r="AR47" s="163"/>
    </row>
    <row r="48" spans="1:44" ht="33.75" hidden="1" customHeight="1">
      <c r="A48" s="334" t="s">
        <v>1</v>
      </c>
      <c r="B48" s="356" t="s">
        <v>309</v>
      </c>
      <c r="C48" s="336" t="s">
        <v>310</v>
      </c>
      <c r="D48" s="150" t="s">
        <v>307</v>
      </c>
      <c r="E48" s="136">
        <f>E49+E50+E51</f>
        <v>0</v>
      </c>
      <c r="F48" s="151">
        <f t="shared" ref="F48:AP48" si="29">F49+F50+F51</f>
        <v>0</v>
      </c>
      <c r="G48" s="151" t="e">
        <f t="shared" si="21"/>
        <v>#DIV/0!</v>
      </c>
      <c r="H48" s="136">
        <f t="shared" si="29"/>
        <v>0</v>
      </c>
      <c r="I48" s="151">
        <f t="shared" si="29"/>
        <v>0</v>
      </c>
      <c r="J48" s="151" t="e">
        <f t="shared" si="22"/>
        <v>#DIV/0!</v>
      </c>
      <c r="K48" s="136">
        <f t="shared" ref="K48" si="30">K49+K50+K51</f>
        <v>0</v>
      </c>
      <c r="L48" s="151">
        <f t="shared" si="29"/>
        <v>0</v>
      </c>
      <c r="M48" s="151" t="e">
        <f t="shared" si="23"/>
        <v>#DIV/0!</v>
      </c>
      <c r="N48" s="136">
        <f t="shared" ref="N48" si="31">N49+N50+N51</f>
        <v>0</v>
      </c>
      <c r="O48" s="151">
        <f t="shared" si="29"/>
        <v>0</v>
      </c>
      <c r="P48" s="151" t="e">
        <f t="shared" si="24"/>
        <v>#DIV/0!</v>
      </c>
      <c r="Q48" s="136">
        <f t="shared" ref="Q48" si="32">Q49+Q50+Q51</f>
        <v>0</v>
      </c>
      <c r="R48" s="151">
        <f t="shared" si="29"/>
        <v>0</v>
      </c>
      <c r="S48" s="151" t="e">
        <f t="shared" si="25"/>
        <v>#DIV/0!</v>
      </c>
      <c r="T48" s="136">
        <f t="shared" ref="T48" si="33">T49+T50+T51</f>
        <v>0</v>
      </c>
      <c r="U48" s="151">
        <f t="shared" si="29"/>
        <v>0</v>
      </c>
      <c r="V48" s="151" t="e">
        <f t="shared" si="26"/>
        <v>#DIV/0!</v>
      </c>
      <c r="W48" s="136">
        <f t="shared" ref="W48" si="34">W49+W50+W51</f>
        <v>0</v>
      </c>
      <c r="X48" s="151">
        <f t="shared" si="29"/>
        <v>0</v>
      </c>
      <c r="Y48" s="151" t="e">
        <f t="shared" si="27"/>
        <v>#DIV/0!</v>
      </c>
      <c r="Z48" s="136">
        <f t="shared" ref="Z48" si="35">Z49+Z50+Z51</f>
        <v>0</v>
      </c>
      <c r="AA48" s="151">
        <f t="shared" si="29"/>
        <v>0</v>
      </c>
      <c r="AB48" s="151" t="e">
        <f t="shared" si="15"/>
        <v>#DIV/0!</v>
      </c>
      <c r="AC48" s="136">
        <f t="shared" si="29"/>
        <v>0</v>
      </c>
      <c r="AD48" s="151">
        <f t="shared" si="29"/>
        <v>0</v>
      </c>
      <c r="AE48" s="151" t="e">
        <f t="shared" si="16"/>
        <v>#DIV/0!</v>
      </c>
      <c r="AF48" s="136">
        <f t="shared" si="29"/>
        <v>0</v>
      </c>
      <c r="AG48" s="151">
        <f t="shared" si="29"/>
        <v>0</v>
      </c>
      <c r="AH48" s="151" t="e">
        <f t="shared" si="17"/>
        <v>#DIV/0!</v>
      </c>
      <c r="AI48" s="136">
        <f t="shared" si="29"/>
        <v>0</v>
      </c>
      <c r="AJ48" s="151">
        <f t="shared" si="29"/>
        <v>0</v>
      </c>
      <c r="AK48" s="151" t="e">
        <f t="shared" si="18"/>
        <v>#DIV/0!</v>
      </c>
      <c r="AL48" s="136">
        <f t="shared" si="29"/>
        <v>0</v>
      </c>
      <c r="AM48" s="151">
        <f t="shared" si="29"/>
        <v>0</v>
      </c>
      <c r="AN48" s="151" t="e">
        <f t="shared" si="19"/>
        <v>#DIV/0!</v>
      </c>
      <c r="AO48" s="136">
        <f t="shared" si="29"/>
        <v>0</v>
      </c>
      <c r="AP48" s="151">
        <f t="shared" si="29"/>
        <v>0</v>
      </c>
      <c r="AQ48" s="151" t="e">
        <f t="shared" si="28"/>
        <v>#DIV/0!</v>
      </c>
      <c r="AR48" s="177"/>
    </row>
    <row r="49" spans="1:44" ht="33.75" hidden="1" customHeight="1">
      <c r="A49" s="334"/>
      <c r="B49" s="356"/>
      <c r="C49" s="336"/>
      <c r="D49" s="155" t="s">
        <v>2</v>
      </c>
      <c r="E49" s="136">
        <f t="shared" ref="E49:F65" si="36">H49+K49+N49+Q49+T49+W49+Z49+AC49+AF49+AI49+AL49+AO49</f>
        <v>0</v>
      </c>
      <c r="F49" s="156">
        <f>I49+L49+O49+R49+U49+X49+AA49+AD49+AG49+AJ49+AM49+AP49</f>
        <v>0</v>
      </c>
      <c r="G49" s="153" t="e">
        <f t="shared" si="21"/>
        <v>#DIV/0!</v>
      </c>
      <c r="H49" s="157">
        <v>0</v>
      </c>
      <c r="I49" s="158">
        <v>0</v>
      </c>
      <c r="J49" s="153" t="e">
        <f t="shared" si="22"/>
        <v>#DIV/0!</v>
      </c>
      <c r="K49" s="157">
        <v>0</v>
      </c>
      <c r="L49" s="158">
        <v>0</v>
      </c>
      <c r="M49" s="153" t="e">
        <f t="shared" si="23"/>
        <v>#DIV/0!</v>
      </c>
      <c r="N49" s="157">
        <v>0</v>
      </c>
      <c r="O49" s="158">
        <v>0</v>
      </c>
      <c r="P49" s="153" t="e">
        <f t="shared" si="24"/>
        <v>#DIV/0!</v>
      </c>
      <c r="Q49" s="157">
        <v>0</v>
      </c>
      <c r="R49" s="158">
        <v>0</v>
      </c>
      <c r="S49" s="153" t="e">
        <f t="shared" si="25"/>
        <v>#DIV/0!</v>
      </c>
      <c r="T49" s="157">
        <v>0</v>
      </c>
      <c r="U49" s="158">
        <v>0</v>
      </c>
      <c r="V49" s="153" t="e">
        <f t="shared" si="26"/>
        <v>#DIV/0!</v>
      </c>
      <c r="W49" s="157">
        <v>0</v>
      </c>
      <c r="X49" s="158">
        <v>0</v>
      </c>
      <c r="Y49" s="153" t="e">
        <f t="shared" si="27"/>
        <v>#DIV/0!</v>
      </c>
      <c r="Z49" s="157">
        <v>0</v>
      </c>
      <c r="AA49" s="158">
        <v>0</v>
      </c>
      <c r="AB49" s="153" t="e">
        <f t="shared" si="15"/>
        <v>#DIV/0!</v>
      </c>
      <c r="AC49" s="159">
        <v>0</v>
      </c>
      <c r="AD49" s="160">
        <v>0</v>
      </c>
      <c r="AE49" s="153" t="e">
        <f t="shared" si="16"/>
        <v>#DIV/0!</v>
      </c>
      <c r="AF49" s="159">
        <v>0</v>
      </c>
      <c r="AG49" s="160">
        <v>0</v>
      </c>
      <c r="AH49" s="153" t="e">
        <f t="shared" si="17"/>
        <v>#DIV/0!</v>
      </c>
      <c r="AI49" s="159">
        <v>0</v>
      </c>
      <c r="AJ49" s="160">
        <v>0</v>
      </c>
      <c r="AK49" s="153" t="e">
        <f t="shared" si="18"/>
        <v>#DIV/0!</v>
      </c>
      <c r="AL49" s="159">
        <v>0</v>
      </c>
      <c r="AM49" s="160">
        <v>0</v>
      </c>
      <c r="AN49" s="153" t="e">
        <f t="shared" si="19"/>
        <v>#DIV/0!</v>
      </c>
      <c r="AO49" s="159">
        <v>0</v>
      </c>
      <c r="AP49" s="160">
        <v>0</v>
      </c>
      <c r="AQ49" s="153" t="e">
        <f t="shared" si="28"/>
        <v>#DIV/0!</v>
      </c>
      <c r="AR49" s="163"/>
    </row>
    <row r="50" spans="1:44" ht="33.75" hidden="1" customHeight="1">
      <c r="A50" s="334"/>
      <c r="B50" s="356"/>
      <c r="C50" s="336"/>
      <c r="D50" s="155" t="s">
        <v>43</v>
      </c>
      <c r="E50" s="136">
        <f t="shared" si="36"/>
        <v>0</v>
      </c>
      <c r="F50" s="156">
        <f t="shared" si="36"/>
        <v>0</v>
      </c>
      <c r="G50" s="153" t="e">
        <f t="shared" si="21"/>
        <v>#DIV/0!</v>
      </c>
      <c r="H50" s="157">
        <v>0</v>
      </c>
      <c r="I50" s="158">
        <v>0</v>
      </c>
      <c r="J50" s="153" t="e">
        <f t="shared" si="22"/>
        <v>#DIV/0!</v>
      </c>
      <c r="K50" s="157">
        <v>0</v>
      </c>
      <c r="L50" s="158">
        <v>0</v>
      </c>
      <c r="M50" s="153" t="e">
        <f t="shared" si="23"/>
        <v>#DIV/0!</v>
      </c>
      <c r="N50" s="157">
        <v>0</v>
      </c>
      <c r="O50" s="158">
        <v>0</v>
      </c>
      <c r="P50" s="153" t="e">
        <f t="shared" si="24"/>
        <v>#DIV/0!</v>
      </c>
      <c r="Q50" s="157">
        <v>0</v>
      </c>
      <c r="R50" s="158">
        <v>0</v>
      </c>
      <c r="S50" s="153" t="e">
        <f t="shared" si="25"/>
        <v>#DIV/0!</v>
      </c>
      <c r="T50" s="157">
        <v>0</v>
      </c>
      <c r="U50" s="158">
        <v>0</v>
      </c>
      <c r="V50" s="153" t="e">
        <f t="shared" si="26"/>
        <v>#DIV/0!</v>
      </c>
      <c r="W50" s="157">
        <v>0</v>
      </c>
      <c r="X50" s="158">
        <v>0</v>
      </c>
      <c r="Y50" s="153" t="e">
        <f t="shared" si="27"/>
        <v>#DIV/0!</v>
      </c>
      <c r="Z50" s="157">
        <v>0</v>
      </c>
      <c r="AA50" s="158">
        <v>0</v>
      </c>
      <c r="AB50" s="153" t="e">
        <f t="shared" si="15"/>
        <v>#DIV/0!</v>
      </c>
      <c r="AC50" s="159">
        <v>0</v>
      </c>
      <c r="AD50" s="160"/>
      <c r="AE50" s="153" t="e">
        <f t="shared" si="16"/>
        <v>#DIV/0!</v>
      </c>
      <c r="AF50" s="159">
        <v>0</v>
      </c>
      <c r="AG50" s="160"/>
      <c r="AH50" s="153" t="e">
        <f t="shared" si="17"/>
        <v>#DIV/0!</v>
      </c>
      <c r="AI50" s="159">
        <v>0</v>
      </c>
      <c r="AJ50" s="160"/>
      <c r="AK50" s="153" t="e">
        <f t="shared" si="18"/>
        <v>#DIV/0!</v>
      </c>
      <c r="AL50" s="159">
        <v>0</v>
      </c>
      <c r="AM50" s="160"/>
      <c r="AN50" s="153" t="e">
        <f t="shared" si="19"/>
        <v>#DIV/0!</v>
      </c>
      <c r="AO50" s="159"/>
      <c r="AP50" s="160"/>
      <c r="AQ50" s="153" t="e">
        <f t="shared" si="28"/>
        <v>#DIV/0!</v>
      </c>
      <c r="AR50" s="163"/>
    </row>
    <row r="51" spans="1:44" ht="33.75" hidden="1" customHeight="1">
      <c r="A51" s="334"/>
      <c r="B51" s="356"/>
      <c r="C51" s="336"/>
      <c r="D51" s="155" t="s">
        <v>308</v>
      </c>
      <c r="E51" s="136">
        <f t="shared" si="36"/>
        <v>0</v>
      </c>
      <c r="F51" s="156">
        <f t="shared" si="36"/>
        <v>0</v>
      </c>
      <c r="G51" s="153" t="e">
        <f t="shared" si="21"/>
        <v>#DIV/0!</v>
      </c>
      <c r="H51" s="157">
        <v>0</v>
      </c>
      <c r="I51" s="158">
        <v>0</v>
      </c>
      <c r="J51" s="153" t="e">
        <f t="shared" si="22"/>
        <v>#DIV/0!</v>
      </c>
      <c r="K51" s="157">
        <v>0</v>
      </c>
      <c r="L51" s="158">
        <v>0</v>
      </c>
      <c r="M51" s="153" t="e">
        <f t="shared" si="23"/>
        <v>#DIV/0!</v>
      </c>
      <c r="N51" s="157">
        <v>0</v>
      </c>
      <c r="O51" s="158">
        <v>0</v>
      </c>
      <c r="P51" s="153" t="e">
        <f t="shared" si="24"/>
        <v>#DIV/0!</v>
      </c>
      <c r="Q51" s="157">
        <v>0</v>
      </c>
      <c r="R51" s="158">
        <v>0</v>
      </c>
      <c r="S51" s="153" t="e">
        <f t="shared" si="25"/>
        <v>#DIV/0!</v>
      </c>
      <c r="T51" s="157">
        <v>0</v>
      </c>
      <c r="U51" s="158">
        <v>0</v>
      </c>
      <c r="V51" s="153" t="e">
        <f t="shared" si="26"/>
        <v>#DIV/0!</v>
      </c>
      <c r="W51" s="157">
        <v>0</v>
      </c>
      <c r="X51" s="158">
        <v>0</v>
      </c>
      <c r="Y51" s="153" t="e">
        <f t="shared" si="27"/>
        <v>#DIV/0!</v>
      </c>
      <c r="Z51" s="157">
        <v>0</v>
      </c>
      <c r="AA51" s="158">
        <v>0</v>
      </c>
      <c r="AB51" s="153" t="e">
        <f t="shared" si="15"/>
        <v>#DIV/0!</v>
      </c>
      <c r="AC51" s="159">
        <v>0</v>
      </c>
      <c r="AD51" s="160">
        <v>0</v>
      </c>
      <c r="AE51" s="153" t="e">
        <f t="shared" si="16"/>
        <v>#DIV/0!</v>
      </c>
      <c r="AF51" s="159">
        <v>0</v>
      </c>
      <c r="AG51" s="160">
        <v>0</v>
      </c>
      <c r="AH51" s="153" t="e">
        <f t="shared" si="17"/>
        <v>#DIV/0!</v>
      </c>
      <c r="AI51" s="159">
        <v>0</v>
      </c>
      <c r="AJ51" s="160">
        <v>0</v>
      </c>
      <c r="AK51" s="153" t="e">
        <f t="shared" si="18"/>
        <v>#DIV/0!</v>
      </c>
      <c r="AL51" s="159">
        <v>0</v>
      </c>
      <c r="AM51" s="160">
        <v>0</v>
      </c>
      <c r="AN51" s="153" t="e">
        <f t="shared" si="19"/>
        <v>#DIV/0!</v>
      </c>
      <c r="AO51" s="159">
        <v>0</v>
      </c>
      <c r="AP51" s="160">
        <v>0</v>
      </c>
      <c r="AQ51" s="153" t="e">
        <f t="shared" si="28"/>
        <v>#DIV/0!</v>
      </c>
      <c r="AR51" s="163"/>
    </row>
    <row r="52" spans="1:44" ht="33.75" customHeight="1">
      <c r="A52" s="334" t="s">
        <v>3</v>
      </c>
      <c r="B52" s="335" t="s">
        <v>311</v>
      </c>
      <c r="C52" s="336" t="s">
        <v>310</v>
      </c>
      <c r="D52" s="150" t="s">
        <v>307</v>
      </c>
      <c r="E52" s="136">
        <f>E53+E54+E55</f>
        <v>1665</v>
      </c>
      <c r="F52" s="151">
        <f t="shared" ref="F52:AP52" si="37">F53+F54+F55</f>
        <v>503.6</v>
      </c>
      <c r="G52" s="151">
        <f t="shared" si="21"/>
        <v>30.246246246246251</v>
      </c>
      <c r="H52" s="136">
        <f t="shared" si="37"/>
        <v>0</v>
      </c>
      <c r="I52" s="151">
        <f t="shared" si="37"/>
        <v>0</v>
      </c>
      <c r="J52" s="151" t="e">
        <f t="shared" si="22"/>
        <v>#DIV/0!</v>
      </c>
      <c r="K52" s="136">
        <f t="shared" ref="K52" si="38">K53+K54+K55</f>
        <v>0</v>
      </c>
      <c r="L52" s="151">
        <f t="shared" si="37"/>
        <v>0</v>
      </c>
      <c r="M52" s="151" t="e">
        <f t="shared" si="23"/>
        <v>#DIV/0!</v>
      </c>
      <c r="N52" s="136">
        <f t="shared" ref="N52" si="39">N53+N54+N55</f>
        <v>130.69999999999999</v>
      </c>
      <c r="O52" s="151">
        <f t="shared" si="37"/>
        <v>130.69999999999999</v>
      </c>
      <c r="P52" s="151">
        <f t="shared" si="24"/>
        <v>100</v>
      </c>
      <c r="Q52" s="136">
        <f t="shared" ref="Q52" si="40">Q53+Q54+Q55</f>
        <v>254.4</v>
      </c>
      <c r="R52" s="151">
        <f t="shared" si="37"/>
        <v>254.4</v>
      </c>
      <c r="S52" s="151">
        <f t="shared" si="25"/>
        <v>100</v>
      </c>
      <c r="T52" s="136">
        <f t="shared" ref="T52" si="41">T53+T54+T55</f>
        <v>59.2</v>
      </c>
      <c r="U52" s="151">
        <f t="shared" si="37"/>
        <v>59.2</v>
      </c>
      <c r="V52" s="151">
        <f t="shared" si="26"/>
        <v>100</v>
      </c>
      <c r="W52" s="136">
        <f t="shared" ref="W52" si="42">W53+W54+W55</f>
        <v>285</v>
      </c>
      <c r="X52" s="151">
        <f t="shared" si="37"/>
        <v>59.3</v>
      </c>
      <c r="Y52" s="151">
        <f t="shared" si="27"/>
        <v>20.807017543859647</v>
      </c>
      <c r="Z52" s="136">
        <f t="shared" ref="Z52" si="43">Z53+Z54+Z55</f>
        <v>275</v>
      </c>
      <c r="AA52" s="151">
        <f t="shared" si="37"/>
        <v>0</v>
      </c>
      <c r="AB52" s="151">
        <f t="shared" si="15"/>
        <v>0</v>
      </c>
      <c r="AC52" s="136">
        <f t="shared" si="37"/>
        <v>30</v>
      </c>
      <c r="AD52" s="151">
        <f t="shared" si="37"/>
        <v>0</v>
      </c>
      <c r="AE52" s="151">
        <f t="shared" si="16"/>
        <v>0</v>
      </c>
      <c r="AF52" s="136">
        <f t="shared" si="37"/>
        <v>0</v>
      </c>
      <c r="AG52" s="151">
        <f t="shared" si="37"/>
        <v>0</v>
      </c>
      <c r="AH52" s="151" t="e">
        <f t="shared" si="17"/>
        <v>#DIV/0!</v>
      </c>
      <c r="AI52" s="136">
        <f t="shared" si="37"/>
        <v>20</v>
      </c>
      <c r="AJ52" s="151">
        <f t="shared" si="37"/>
        <v>0</v>
      </c>
      <c r="AK52" s="151">
        <f t="shared" si="18"/>
        <v>0</v>
      </c>
      <c r="AL52" s="136">
        <f t="shared" si="37"/>
        <v>250</v>
      </c>
      <c r="AM52" s="151">
        <f t="shared" si="37"/>
        <v>0</v>
      </c>
      <c r="AN52" s="151">
        <f t="shared" si="19"/>
        <v>0</v>
      </c>
      <c r="AO52" s="136">
        <f t="shared" si="37"/>
        <v>360.7</v>
      </c>
      <c r="AP52" s="151">
        <f t="shared" si="37"/>
        <v>0</v>
      </c>
      <c r="AQ52" s="151">
        <f t="shared" si="28"/>
        <v>0</v>
      </c>
      <c r="AR52" s="177"/>
    </row>
    <row r="53" spans="1:44" ht="33.75" customHeight="1">
      <c r="A53" s="334"/>
      <c r="B53" s="335"/>
      <c r="C53" s="336"/>
      <c r="D53" s="155" t="s">
        <v>2</v>
      </c>
      <c r="E53" s="136">
        <f t="shared" si="36"/>
        <v>0</v>
      </c>
      <c r="F53" s="156">
        <f t="shared" si="36"/>
        <v>0</v>
      </c>
      <c r="G53" s="153" t="e">
        <f t="shared" si="21"/>
        <v>#DIV/0!</v>
      </c>
      <c r="H53" s="159">
        <v>0</v>
      </c>
      <c r="I53" s="160">
        <v>0</v>
      </c>
      <c r="J53" s="153" t="e">
        <f t="shared" si="22"/>
        <v>#DIV/0!</v>
      </c>
      <c r="K53" s="159">
        <v>0</v>
      </c>
      <c r="L53" s="160">
        <v>0</v>
      </c>
      <c r="M53" s="153" t="e">
        <f t="shared" si="23"/>
        <v>#DIV/0!</v>
      </c>
      <c r="N53" s="159">
        <v>0</v>
      </c>
      <c r="O53" s="160">
        <v>0</v>
      </c>
      <c r="P53" s="153" t="e">
        <f t="shared" si="24"/>
        <v>#DIV/0!</v>
      </c>
      <c r="Q53" s="159">
        <v>0</v>
      </c>
      <c r="R53" s="160">
        <v>0</v>
      </c>
      <c r="S53" s="153" t="e">
        <f t="shared" si="25"/>
        <v>#DIV/0!</v>
      </c>
      <c r="T53" s="159">
        <v>0</v>
      </c>
      <c r="U53" s="160">
        <v>0</v>
      </c>
      <c r="V53" s="153" t="e">
        <f t="shared" si="26"/>
        <v>#DIV/0!</v>
      </c>
      <c r="W53" s="159">
        <v>0</v>
      </c>
      <c r="X53" s="160">
        <v>0</v>
      </c>
      <c r="Y53" s="153" t="e">
        <f t="shared" si="27"/>
        <v>#DIV/0!</v>
      </c>
      <c r="Z53" s="159">
        <v>0</v>
      </c>
      <c r="AA53" s="160">
        <v>0</v>
      </c>
      <c r="AB53" s="153" t="e">
        <f t="shared" si="15"/>
        <v>#DIV/0!</v>
      </c>
      <c r="AC53" s="159">
        <v>0</v>
      </c>
      <c r="AD53" s="160">
        <v>0</v>
      </c>
      <c r="AE53" s="153" t="e">
        <f t="shared" si="16"/>
        <v>#DIV/0!</v>
      </c>
      <c r="AF53" s="159">
        <v>0</v>
      </c>
      <c r="AG53" s="160">
        <v>0</v>
      </c>
      <c r="AH53" s="153" t="e">
        <f t="shared" si="17"/>
        <v>#DIV/0!</v>
      </c>
      <c r="AI53" s="159">
        <v>0</v>
      </c>
      <c r="AJ53" s="160">
        <v>0</v>
      </c>
      <c r="AK53" s="153" t="e">
        <f t="shared" si="18"/>
        <v>#DIV/0!</v>
      </c>
      <c r="AL53" s="159">
        <v>0</v>
      </c>
      <c r="AM53" s="160">
        <v>0</v>
      </c>
      <c r="AN53" s="153" t="e">
        <f t="shared" si="19"/>
        <v>#DIV/0!</v>
      </c>
      <c r="AO53" s="159">
        <v>0</v>
      </c>
      <c r="AP53" s="160">
        <v>0</v>
      </c>
      <c r="AQ53" s="153" t="e">
        <f t="shared" si="28"/>
        <v>#DIV/0!</v>
      </c>
      <c r="AR53" s="163"/>
    </row>
    <row r="54" spans="1:44" ht="33.75" customHeight="1">
      <c r="A54" s="334"/>
      <c r="B54" s="335"/>
      <c r="C54" s="336"/>
      <c r="D54" s="155" t="s">
        <v>43</v>
      </c>
      <c r="E54" s="136">
        <f t="shared" si="36"/>
        <v>1665</v>
      </c>
      <c r="F54" s="156">
        <f t="shared" si="36"/>
        <v>503.6</v>
      </c>
      <c r="G54" s="153">
        <f t="shared" si="21"/>
        <v>30.246246246246251</v>
      </c>
      <c r="H54" s="159">
        <v>0</v>
      </c>
      <c r="I54" s="160">
        <v>0</v>
      </c>
      <c r="J54" s="153" t="e">
        <f t="shared" si="22"/>
        <v>#DIV/0!</v>
      </c>
      <c r="K54" s="159">
        <v>0</v>
      </c>
      <c r="L54" s="160">
        <v>0</v>
      </c>
      <c r="M54" s="153" t="e">
        <f t="shared" si="23"/>
        <v>#DIV/0!</v>
      </c>
      <c r="N54" s="159">
        <v>130.69999999999999</v>
      </c>
      <c r="O54" s="160">
        <v>130.69999999999999</v>
      </c>
      <c r="P54" s="153">
        <f t="shared" si="24"/>
        <v>100</v>
      </c>
      <c r="Q54" s="159">
        <v>254.4</v>
      </c>
      <c r="R54" s="160">
        <v>254.4</v>
      </c>
      <c r="S54" s="153">
        <f t="shared" si="25"/>
        <v>100</v>
      </c>
      <c r="T54" s="159">
        <v>59.2</v>
      </c>
      <c r="U54" s="160">
        <v>59.2</v>
      </c>
      <c r="V54" s="153">
        <f t="shared" si="26"/>
        <v>100</v>
      </c>
      <c r="W54" s="159">
        <v>285</v>
      </c>
      <c r="X54" s="160">
        <v>59.3</v>
      </c>
      <c r="Y54" s="153">
        <f t="shared" si="27"/>
        <v>20.807017543859647</v>
      </c>
      <c r="Z54" s="159">
        <v>275</v>
      </c>
      <c r="AA54" s="160"/>
      <c r="AB54" s="153">
        <f t="shared" si="15"/>
        <v>0</v>
      </c>
      <c r="AC54" s="159">
        <v>30</v>
      </c>
      <c r="AD54" s="160"/>
      <c r="AE54" s="153">
        <f t="shared" si="16"/>
        <v>0</v>
      </c>
      <c r="AF54" s="159">
        <v>0</v>
      </c>
      <c r="AG54" s="160"/>
      <c r="AH54" s="153" t="e">
        <f t="shared" si="17"/>
        <v>#DIV/0!</v>
      </c>
      <c r="AI54" s="159">
        <v>20</v>
      </c>
      <c r="AJ54" s="160"/>
      <c r="AK54" s="153">
        <f t="shared" si="18"/>
        <v>0</v>
      </c>
      <c r="AL54" s="159">
        <v>250</v>
      </c>
      <c r="AM54" s="160"/>
      <c r="AN54" s="153">
        <f t="shared" si="19"/>
        <v>0</v>
      </c>
      <c r="AO54" s="159">
        <f>300-13+73.7</f>
        <v>360.7</v>
      </c>
      <c r="AP54" s="160"/>
      <c r="AQ54" s="153">
        <f t="shared" si="28"/>
        <v>0</v>
      </c>
      <c r="AR54" s="163"/>
    </row>
    <row r="55" spans="1:44" ht="33.75" customHeight="1">
      <c r="A55" s="334"/>
      <c r="B55" s="335"/>
      <c r="C55" s="336"/>
      <c r="D55" s="155" t="s">
        <v>308</v>
      </c>
      <c r="E55" s="136">
        <f t="shared" si="36"/>
        <v>0</v>
      </c>
      <c r="F55" s="156">
        <f t="shared" si="36"/>
        <v>0</v>
      </c>
      <c r="G55" s="153" t="e">
        <f t="shared" si="21"/>
        <v>#DIV/0!</v>
      </c>
      <c r="H55" s="159">
        <v>0</v>
      </c>
      <c r="I55" s="160">
        <v>0</v>
      </c>
      <c r="J55" s="153" t="e">
        <f t="shared" si="22"/>
        <v>#DIV/0!</v>
      </c>
      <c r="K55" s="159">
        <v>0</v>
      </c>
      <c r="L55" s="160">
        <v>0</v>
      </c>
      <c r="M55" s="153" t="e">
        <f t="shared" si="23"/>
        <v>#DIV/0!</v>
      </c>
      <c r="N55" s="159">
        <v>0</v>
      </c>
      <c r="O55" s="160">
        <v>0</v>
      </c>
      <c r="P55" s="153" t="e">
        <f t="shared" si="24"/>
        <v>#DIV/0!</v>
      </c>
      <c r="Q55" s="159">
        <v>0</v>
      </c>
      <c r="R55" s="160">
        <v>0</v>
      </c>
      <c r="S55" s="153" t="e">
        <f t="shared" si="25"/>
        <v>#DIV/0!</v>
      </c>
      <c r="T55" s="159">
        <v>0</v>
      </c>
      <c r="U55" s="160">
        <v>0</v>
      </c>
      <c r="V55" s="153" t="e">
        <f t="shared" si="26"/>
        <v>#DIV/0!</v>
      </c>
      <c r="W55" s="159">
        <v>0</v>
      </c>
      <c r="X55" s="160">
        <v>0</v>
      </c>
      <c r="Y55" s="153" t="e">
        <f t="shared" si="27"/>
        <v>#DIV/0!</v>
      </c>
      <c r="Z55" s="159">
        <v>0</v>
      </c>
      <c r="AA55" s="160">
        <v>0</v>
      </c>
      <c r="AB55" s="153" t="e">
        <f t="shared" si="15"/>
        <v>#DIV/0!</v>
      </c>
      <c r="AC55" s="159">
        <v>0</v>
      </c>
      <c r="AD55" s="160">
        <v>0</v>
      </c>
      <c r="AE55" s="153" t="e">
        <f t="shared" si="16"/>
        <v>#DIV/0!</v>
      </c>
      <c r="AF55" s="159">
        <v>0</v>
      </c>
      <c r="AG55" s="160">
        <v>0</v>
      </c>
      <c r="AH55" s="153" t="e">
        <f t="shared" si="17"/>
        <v>#DIV/0!</v>
      </c>
      <c r="AI55" s="159">
        <v>0</v>
      </c>
      <c r="AJ55" s="160">
        <v>0</v>
      </c>
      <c r="AK55" s="153" t="e">
        <f t="shared" si="18"/>
        <v>#DIV/0!</v>
      </c>
      <c r="AL55" s="159">
        <v>0</v>
      </c>
      <c r="AM55" s="160">
        <v>0</v>
      </c>
      <c r="AN55" s="153" t="e">
        <f t="shared" si="19"/>
        <v>#DIV/0!</v>
      </c>
      <c r="AO55" s="159">
        <v>0</v>
      </c>
      <c r="AP55" s="160">
        <v>0</v>
      </c>
      <c r="AQ55" s="153" t="e">
        <f t="shared" si="28"/>
        <v>#DIV/0!</v>
      </c>
      <c r="AR55" s="163"/>
    </row>
    <row r="56" spans="1:44" ht="33.75" customHeight="1">
      <c r="A56" s="334" t="s">
        <v>4</v>
      </c>
      <c r="B56" s="335" t="s">
        <v>312</v>
      </c>
      <c r="C56" s="336" t="s">
        <v>310</v>
      </c>
      <c r="D56" s="150" t="s">
        <v>307</v>
      </c>
      <c r="E56" s="136">
        <f>E57+E58+E59</f>
        <v>130</v>
      </c>
      <c r="F56" s="151">
        <f t="shared" ref="F56:AP56" si="44">F57+F58+F59</f>
        <v>0</v>
      </c>
      <c r="G56" s="151">
        <f t="shared" si="21"/>
        <v>0</v>
      </c>
      <c r="H56" s="136">
        <f t="shared" si="44"/>
        <v>0</v>
      </c>
      <c r="I56" s="151">
        <f t="shared" si="44"/>
        <v>0</v>
      </c>
      <c r="J56" s="151" t="e">
        <f t="shared" si="22"/>
        <v>#DIV/0!</v>
      </c>
      <c r="K56" s="136">
        <f t="shared" ref="K56" si="45">K57+K58+K59</f>
        <v>0</v>
      </c>
      <c r="L56" s="151">
        <f t="shared" si="44"/>
        <v>0</v>
      </c>
      <c r="M56" s="151" t="e">
        <f t="shared" si="23"/>
        <v>#DIV/0!</v>
      </c>
      <c r="N56" s="136">
        <f t="shared" ref="N56" si="46">N57+N58+N59</f>
        <v>0</v>
      </c>
      <c r="O56" s="151">
        <f t="shared" si="44"/>
        <v>0</v>
      </c>
      <c r="P56" s="151" t="e">
        <f t="shared" si="24"/>
        <v>#DIV/0!</v>
      </c>
      <c r="Q56" s="136">
        <f t="shared" ref="Q56" si="47">Q57+Q58+Q59</f>
        <v>0</v>
      </c>
      <c r="R56" s="151">
        <f t="shared" si="44"/>
        <v>0</v>
      </c>
      <c r="S56" s="151" t="e">
        <f t="shared" si="25"/>
        <v>#DIV/0!</v>
      </c>
      <c r="T56" s="136">
        <f t="shared" ref="T56" si="48">T57+T58+T59</f>
        <v>0</v>
      </c>
      <c r="U56" s="151">
        <f t="shared" si="44"/>
        <v>0</v>
      </c>
      <c r="V56" s="151" t="e">
        <f t="shared" si="26"/>
        <v>#DIV/0!</v>
      </c>
      <c r="W56" s="136">
        <f t="shared" ref="W56" si="49">W57+W58+W59</f>
        <v>0</v>
      </c>
      <c r="X56" s="151">
        <f t="shared" si="44"/>
        <v>0</v>
      </c>
      <c r="Y56" s="151" t="e">
        <f t="shared" si="27"/>
        <v>#DIV/0!</v>
      </c>
      <c r="Z56" s="136">
        <f t="shared" ref="Z56" si="50">Z57+Z58+Z59</f>
        <v>0</v>
      </c>
      <c r="AA56" s="151">
        <f t="shared" si="44"/>
        <v>0</v>
      </c>
      <c r="AB56" s="151" t="e">
        <f t="shared" si="15"/>
        <v>#DIV/0!</v>
      </c>
      <c r="AC56" s="136">
        <f t="shared" si="44"/>
        <v>0</v>
      </c>
      <c r="AD56" s="151">
        <f t="shared" si="44"/>
        <v>0</v>
      </c>
      <c r="AE56" s="151" t="e">
        <f t="shared" si="16"/>
        <v>#DIV/0!</v>
      </c>
      <c r="AF56" s="136">
        <f t="shared" si="44"/>
        <v>130</v>
      </c>
      <c r="AG56" s="151">
        <f t="shared" si="44"/>
        <v>0</v>
      </c>
      <c r="AH56" s="151">
        <f t="shared" si="17"/>
        <v>0</v>
      </c>
      <c r="AI56" s="136">
        <f t="shared" si="44"/>
        <v>0</v>
      </c>
      <c r="AJ56" s="151">
        <f t="shared" si="44"/>
        <v>0</v>
      </c>
      <c r="AK56" s="151" t="e">
        <f t="shared" si="18"/>
        <v>#DIV/0!</v>
      </c>
      <c r="AL56" s="136">
        <f t="shared" si="44"/>
        <v>0</v>
      </c>
      <c r="AM56" s="151">
        <f t="shared" si="44"/>
        <v>0</v>
      </c>
      <c r="AN56" s="151" t="e">
        <f t="shared" si="19"/>
        <v>#DIV/0!</v>
      </c>
      <c r="AO56" s="136">
        <f t="shared" si="44"/>
        <v>0</v>
      </c>
      <c r="AP56" s="151">
        <f t="shared" si="44"/>
        <v>0</v>
      </c>
      <c r="AQ56" s="151" t="e">
        <f t="shared" si="28"/>
        <v>#DIV/0!</v>
      </c>
      <c r="AR56" s="177"/>
    </row>
    <row r="57" spans="1:44" s="130" customFormat="1" ht="33.75" customHeight="1">
      <c r="A57" s="334"/>
      <c r="B57" s="335"/>
      <c r="C57" s="336"/>
      <c r="D57" s="155" t="s">
        <v>2</v>
      </c>
      <c r="E57" s="136">
        <f t="shared" si="36"/>
        <v>0</v>
      </c>
      <c r="F57" s="156">
        <f t="shared" si="36"/>
        <v>0</v>
      </c>
      <c r="G57" s="153" t="e">
        <f t="shared" si="21"/>
        <v>#DIV/0!</v>
      </c>
      <c r="H57" s="159">
        <v>0</v>
      </c>
      <c r="I57" s="160">
        <v>0</v>
      </c>
      <c r="J57" s="153" t="e">
        <f t="shared" si="22"/>
        <v>#DIV/0!</v>
      </c>
      <c r="K57" s="159">
        <v>0</v>
      </c>
      <c r="L57" s="160">
        <v>0</v>
      </c>
      <c r="M57" s="153" t="e">
        <f t="shared" si="23"/>
        <v>#DIV/0!</v>
      </c>
      <c r="N57" s="159">
        <v>0</v>
      </c>
      <c r="O57" s="160">
        <v>0</v>
      </c>
      <c r="P57" s="153" t="e">
        <f t="shared" si="24"/>
        <v>#DIV/0!</v>
      </c>
      <c r="Q57" s="159">
        <v>0</v>
      </c>
      <c r="R57" s="160">
        <v>0</v>
      </c>
      <c r="S57" s="153" t="e">
        <f t="shared" si="25"/>
        <v>#DIV/0!</v>
      </c>
      <c r="T57" s="159">
        <v>0</v>
      </c>
      <c r="U57" s="160">
        <v>0</v>
      </c>
      <c r="V57" s="153" t="e">
        <f t="shared" si="26"/>
        <v>#DIV/0!</v>
      </c>
      <c r="W57" s="159">
        <v>0</v>
      </c>
      <c r="X57" s="160">
        <v>0</v>
      </c>
      <c r="Y57" s="153" t="e">
        <f t="shared" si="27"/>
        <v>#DIV/0!</v>
      </c>
      <c r="Z57" s="159">
        <v>0</v>
      </c>
      <c r="AA57" s="160">
        <v>0</v>
      </c>
      <c r="AB57" s="153" t="e">
        <f t="shared" si="15"/>
        <v>#DIV/0!</v>
      </c>
      <c r="AC57" s="159">
        <v>0</v>
      </c>
      <c r="AD57" s="160">
        <v>0</v>
      </c>
      <c r="AE57" s="153" t="e">
        <f t="shared" si="16"/>
        <v>#DIV/0!</v>
      </c>
      <c r="AF57" s="159">
        <v>0</v>
      </c>
      <c r="AG57" s="160">
        <v>0</v>
      </c>
      <c r="AH57" s="153" t="e">
        <f t="shared" si="17"/>
        <v>#DIV/0!</v>
      </c>
      <c r="AI57" s="159">
        <v>0</v>
      </c>
      <c r="AJ57" s="160">
        <v>0</v>
      </c>
      <c r="AK57" s="153" t="e">
        <f t="shared" si="18"/>
        <v>#DIV/0!</v>
      </c>
      <c r="AL57" s="159">
        <v>0</v>
      </c>
      <c r="AM57" s="160">
        <v>0</v>
      </c>
      <c r="AN57" s="153" t="e">
        <f t="shared" si="19"/>
        <v>#DIV/0!</v>
      </c>
      <c r="AO57" s="159">
        <v>0</v>
      </c>
      <c r="AP57" s="160">
        <v>0</v>
      </c>
      <c r="AQ57" s="153" t="e">
        <f t="shared" si="28"/>
        <v>#DIV/0!</v>
      </c>
      <c r="AR57" s="163"/>
    </row>
    <row r="58" spans="1:44" s="130" customFormat="1" ht="33.75" customHeight="1">
      <c r="A58" s="334"/>
      <c r="B58" s="335"/>
      <c r="C58" s="336"/>
      <c r="D58" s="155" t="s">
        <v>43</v>
      </c>
      <c r="E58" s="136">
        <f t="shared" si="36"/>
        <v>130</v>
      </c>
      <c r="F58" s="156">
        <f t="shared" si="36"/>
        <v>0</v>
      </c>
      <c r="G58" s="153">
        <f t="shared" si="21"/>
        <v>0</v>
      </c>
      <c r="H58" s="159">
        <v>0</v>
      </c>
      <c r="I58" s="160">
        <v>0</v>
      </c>
      <c r="J58" s="153" t="e">
        <f t="shared" si="22"/>
        <v>#DIV/0!</v>
      </c>
      <c r="K58" s="159">
        <v>0</v>
      </c>
      <c r="L58" s="160">
        <v>0</v>
      </c>
      <c r="M58" s="153" t="e">
        <f t="shared" si="23"/>
        <v>#DIV/0!</v>
      </c>
      <c r="N58" s="159"/>
      <c r="O58" s="160"/>
      <c r="P58" s="153" t="e">
        <f t="shared" si="24"/>
        <v>#DIV/0!</v>
      </c>
      <c r="Q58" s="159"/>
      <c r="R58" s="160"/>
      <c r="S58" s="153" t="e">
        <f t="shared" si="25"/>
        <v>#DIV/0!</v>
      </c>
      <c r="T58" s="159"/>
      <c r="U58" s="160"/>
      <c r="V58" s="153" t="e">
        <f t="shared" si="26"/>
        <v>#DIV/0!</v>
      </c>
      <c r="W58" s="159"/>
      <c r="X58" s="160"/>
      <c r="Y58" s="153" t="e">
        <f t="shared" si="27"/>
        <v>#DIV/0!</v>
      </c>
      <c r="Z58" s="159"/>
      <c r="AA58" s="160"/>
      <c r="AB58" s="153" t="e">
        <f t="shared" si="15"/>
        <v>#DIV/0!</v>
      </c>
      <c r="AC58" s="159"/>
      <c r="AD58" s="160"/>
      <c r="AE58" s="153" t="e">
        <f t="shared" si="16"/>
        <v>#DIV/0!</v>
      </c>
      <c r="AF58" s="159">
        <v>130</v>
      </c>
      <c r="AG58" s="160"/>
      <c r="AH58" s="153">
        <f t="shared" si="17"/>
        <v>0</v>
      </c>
      <c r="AI58" s="159"/>
      <c r="AJ58" s="160"/>
      <c r="AK58" s="153" t="e">
        <f t="shared" si="18"/>
        <v>#DIV/0!</v>
      </c>
      <c r="AL58" s="159"/>
      <c r="AM58" s="160"/>
      <c r="AN58" s="153" t="e">
        <f t="shared" si="19"/>
        <v>#DIV/0!</v>
      </c>
      <c r="AO58" s="159"/>
      <c r="AP58" s="160"/>
      <c r="AQ58" s="153" t="e">
        <f t="shared" si="28"/>
        <v>#DIV/0!</v>
      </c>
      <c r="AR58" s="163"/>
    </row>
    <row r="59" spans="1:44" s="130" customFormat="1" ht="33.75" customHeight="1">
      <c r="A59" s="334"/>
      <c r="B59" s="335"/>
      <c r="C59" s="336"/>
      <c r="D59" s="155" t="s">
        <v>308</v>
      </c>
      <c r="E59" s="136">
        <f t="shared" si="36"/>
        <v>0</v>
      </c>
      <c r="F59" s="156">
        <f t="shared" si="36"/>
        <v>0</v>
      </c>
      <c r="G59" s="153" t="e">
        <f t="shared" si="21"/>
        <v>#DIV/0!</v>
      </c>
      <c r="H59" s="159">
        <v>0</v>
      </c>
      <c r="I59" s="160">
        <v>0</v>
      </c>
      <c r="J59" s="153" t="e">
        <f t="shared" si="22"/>
        <v>#DIV/0!</v>
      </c>
      <c r="K59" s="159">
        <v>0</v>
      </c>
      <c r="L59" s="160">
        <v>0</v>
      </c>
      <c r="M59" s="153" t="e">
        <f t="shared" si="23"/>
        <v>#DIV/0!</v>
      </c>
      <c r="N59" s="159">
        <v>0</v>
      </c>
      <c r="O59" s="160">
        <v>0</v>
      </c>
      <c r="P59" s="153" t="e">
        <f t="shared" si="24"/>
        <v>#DIV/0!</v>
      </c>
      <c r="Q59" s="159">
        <v>0</v>
      </c>
      <c r="R59" s="160">
        <v>0</v>
      </c>
      <c r="S59" s="153" t="e">
        <f t="shared" si="25"/>
        <v>#DIV/0!</v>
      </c>
      <c r="T59" s="159">
        <v>0</v>
      </c>
      <c r="U59" s="160">
        <v>0</v>
      </c>
      <c r="V59" s="153" t="e">
        <f t="shared" si="26"/>
        <v>#DIV/0!</v>
      </c>
      <c r="W59" s="159">
        <v>0</v>
      </c>
      <c r="X59" s="160">
        <v>0</v>
      </c>
      <c r="Y59" s="153" t="e">
        <f t="shared" si="27"/>
        <v>#DIV/0!</v>
      </c>
      <c r="Z59" s="159">
        <v>0</v>
      </c>
      <c r="AA59" s="160">
        <v>0</v>
      </c>
      <c r="AB59" s="153" t="e">
        <f t="shared" si="15"/>
        <v>#DIV/0!</v>
      </c>
      <c r="AC59" s="159">
        <v>0</v>
      </c>
      <c r="AD59" s="160">
        <v>0</v>
      </c>
      <c r="AE59" s="153" t="e">
        <f t="shared" si="16"/>
        <v>#DIV/0!</v>
      </c>
      <c r="AF59" s="159">
        <v>0</v>
      </c>
      <c r="AG59" s="160">
        <v>0</v>
      </c>
      <c r="AH59" s="153" t="e">
        <f t="shared" si="17"/>
        <v>#DIV/0!</v>
      </c>
      <c r="AI59" s="159">
        <v>0</v>
      </c>
      <c r="AJ59" s="160">
        <v>0</v>
      </c>
      <c r="AK59" s="153" t="e">
        <f t="shared" si="18"/>
        <v>#DIV/0!</v>
      </c>
      <c r="AL59" s="159">
        <v>0</v>
      </c>
      <c r="AM59" s="160">
        <v>0</v>
      </c>
      <c r="AN59" s="153" t="e">
        <f t="shared" si="19"/>
        <v>#DIV/0!</v>
      </c>
      <c r="AO59" s="159">
        <v>0</v>
      </c>
      <c r="AP59" s="160">
        <v>0</v>
      </c>
      <c r="AQ59" s="153" t="e">
        <f t="shared" si="28"/>
        <v>#DIV/0!</v>
      </c>
      <c r="AR59" s="163"/>
    </row>
    <row r="60" spans="1:44" s="130" customFormat="1" ht="33.75" customHeight="1">
      <c r="A60" s="334" t="s">
        <v>5</v>
      </c>
      <c r="B60" s="335" t="s">
        <v>313</v>
      </c>
      <c r="C60" s="336" t="s">
        <v>310</v>
      </c>
      <c r="D60" s="150" t="s">
        <v>307</v>
      </c>
      <c r="E60" s="136">
        <f>E61+E62+E63</f>
        <v>3924</v>
      </c>
      <c r="F60" s="151">
        <f t="shared" ref="F60:AP60" si="51">F61+F62+F63</f>
        <v>0</v>
      </c>
      <c r="G60" s="151">
        <f t="shared" si="21"/>
        <v>0</v>
      </c>
      <c r="H60" s="136">
        <f t="shared" si="51"/>
        <v>0</v>
      </c>
      <c r="I60" s="151">
        <f t="shared" si="51"/>
        <v>0</v>
      </c>
      <c r="J60" s="151" t="e">
        <f t="shared" si="22"/>
        <v>#DIV/0!</v>
      </c>
      <c r="K60" s="136">
        <f t="shared" ref="K60" si="52">K61+K62+K63</f>
        <v>0</v>
      </c>
      <c r="L60" s="151">
        <f t="shared" si="51"/>
        <v>0</v>
      </c>
      <c r="M60" s="151" t="e">
        <f t="shared" si="23"/>
        <v>#DIV/0!</v>
      </c>
      <c r="N60" s="136">
        <f t="shared" ref="N60" si="53">N61+N62+N63</f>
        <v>0</v>
      </c>
      <c r="O60" s="151">
        <f t="shared" si="51"/>
        <v>0</v>
      </c>
      <c r="P60" s="151" t="e">
        <f t="shared" si="24"/>
        <v>#DIV/0!</v>
      </c>
      <c r="Q60" s="136">
        <f t="shared" ref="Q60" si="54">Q61+Q62+Q63</f>
        <v>0</v>
      </c>
      <c r="R60" s="151">
        <f t="shared" si="51"/>
        <v>0</v>
      </c>
      <c r="S60" s="151" t="e">
        <f t="shared" si="25"/>
        <v>#DIV/0!</v>
      </c>
      <c r="T60" s="136">
        <f t="shared" ref="T60" si="55">T61+T62+T63</f>
        <v>0</v>
      </c>
      <c r="U60" s="151">
        <f t="shared" si="51"/>
        <v>0</v>
      </c>
      <c r="V60" s="151" t="e">
        <f t="shared" si="26"/>
        <v>#DIV/0!</v>
      </c>
      <c r="W60" s="136">
        <f t="shared" ref="W60" si="56">W61+W62+W63</f>
        <v>2900</v>
      </c>
      <c r="X60" s="151">
        <f t="shared" si="51"/>
        <v>0</v>
      </c>
      <c r="Y60" s="151">
        <f t="shared" si="27"/>
        <v>0</v>
      </c>
      <c r="Z60" s="136">
        <f t="shared" ref="Z60" si="57">Z61+Z62+Z63</f>
        <v>1024</v>
      </c>
      <c r="AA60" s="151">
        <f t="shared" si="51"/>
        <v>0</v>
      </c>
      <c r="AB60" s="151">
        <f t="shared" si="15"/>
        <v>0</v>
      </c>
      <c r="AC60" s="136">
        <f t="shared" si="51"/>
        <v>0</v>
      </c>
      <c r="AD60" s="151">
        <f t="shared" si="51"/>
        <v>0</v>
      </c>
      <c r="AE60" s="151" t="e">
        <f t="shared" si="16"/>
        <v>#DIV/0!</v>
      </c>
      <c r="AF60" s="136">
        <f t="shared" si="51"/>
        <v>0</v>
      </c>
      <c r="AG60" s="151">
        <f t="shared" si="51"/>
        <v>0</v>
      </c>
      <c r="AH60" s="151" t="e">
        <f t="shared" si="17"/>
        <v>#DIV/0!</v>
      </c>
      <c r="AI60" s="136">
        <f t="shared" si="51"/>
        <v>0</v>
      </c>
      <c r="AJ60" s="151">
        <f t="shared" si="51"/>
        <v>0</v>
      </c>
      <c r="AK60" s="151" t="e">
        <f t="shared" si="18"/>
        <v>#DIV/0!</v>
      </c>
      <c r="AL60" s="136">
        <f t="shared" si="51"/>
        <v>0</v>
      </c>
      <c r="AM60" s="151">
        <f t="shared" si="51"/>
        <v>0</v>
      </c>
      <c r="AN60" s="151" t="e">
        <f t="shared" si="19"/>
        <v>#DIV/0!</v>
      </c>
      <c r="AO60" s="136">
        <f t="shared" si="51"/>
        <v>0</v>
      </c>
      <c r="AP60" s="151">
        <f t="shared" si="51"/>
        <v>0</v>
      </c>
      <c r="AQ60" s="151" t="e">
        <f t="shared" si="28"/>
        <v>#DIV/0!</v>
      </c>
      <c r="AR60" s="177"/>
    </row>
    <row r="61" spans="1:44" ht="33.75" customHeight="1">
      <c r="A61" s="334"/>
      <c r="B61" s="335"/>
      <c r="C61" s="336"/>
      <c r="D61" s="155" t="s">
        <v>2</v>
      </c>
      <c r="E61" s="136">
        <f t="shared" si="36"/>
        <v>3924</v>
      </c>
      <c r="F61" s="156">
        <f t="shared" si="36"/>
        <v>0</v>
      </c>
      <c r="G61" s="153">
        <f t="shared" si="21"/>
        <v>0</v>
      </c>
      <c r="H61" s="157">
        <v>0</v>
      </c>
      <c r="I61" s="158">
        <v>0</v>
      </c>
      <c r="J61" s="153" t="e">
        <f t="shared" si="22"/>
        <v>#DIV/0!</v>
      </c>
      <c r="K61" s="157">
        <v>0</v>
      </c>
      <c r="L61" s="158">
        <v>0</v>
      </c>
      <c r="M61" s="153" t="e">
        <f t="shared" si="23"/>
        <v>#DIV/0!</v>
      </c>
      <c r="N61" s="157">
        <v>0</v>
      </c>
      <c r="O61" s="158">
        <v>0</v>
      </c>
      <c r="P61" s="153" t="e">
        <f t="shared" si="24"/>
        <v>#DIV/0!</v>
      </c>
      <c r="Q61" s="157">
        <v>0</v>
      </c>
      <c r="R61" s="158">
        <v>0</v>
      </c>
      <c r="S61" s="153" t="e">
        <f t="shared" si="25"/>
        <v>#DIV/0!</v>
      </c>
      <c r="T61" s="157">
        <v>0</v>
      </c>
      <c r="U61" s="158">
        <v>0</v>
      </c>
      <c r="V61" s="153" t="e">
        <f t="shared" si="26"/>
        <v>#DIV/0!</v>
      </c>
      <c r="W61" s="157">
        <v>2900</v>
      </c>
      <c r="X61" s="158">
        <v>0</v>
      </c>
      <c r="Y61" s="153">
        <f t="shared" si="27"/>
        <v>0</v>
      </c>
      <c r="Z61" s="157">
        <v>1024</v>
      </c>
      <c r="AA61" s="158">
        <v>0</v>
      </c>
      <c r="AB61" s="153">
        <f t="shared" si="15"/>
        <v>0</v>
      </c>
      <c r="AC61" s="157">
        <v>0</v>
      </c>
      <c r="AD61" s="158">
        <v>0</v>
      </c>
      <c r="AE61" s="153" t="e">
        <f t="shared" si="16"/>
        <v>#DIV/0!</v>
      </c>
      <c r="AF61" s="157">
        <v>0</v>
      </c>
      <c r="AG61" s="158">
        <v>0</v>
      </c>
      <c r="AH61" s="153" t="e">
        <f t="shared" si="17"/>
        <v>#DIV/0!</v>
      </c>
      <c r="AI61" s="157">
        <v>0</v>
      </c>
      <c r="AJ61" s="158">
        <v>0</v>
      </c>
      <c r="AK61" s="153" t="e">
        <f t="shared" si="18"/>
        <v>#DIV/0!</v>
      </c>
      <c r="AL61" s="157">
        <v>0</v>
      </c>
      <c r="AM61" s="158">
        <v>0</v>
      </c>
      <c r="AN61" s="153" t="e">
        <f t="shared" si="19"/>
        <v>#DIV/0!</v>
      </c>
      <c r="AO61" s="157">
        <v>0</v>
      </c>
      <c r="AP61" s="158">
        <v>0</v>
      </c>
      <c r="AQ61" s="153" t="e">
        <f t="shared" si="28"/>
        <v>#DIV/0!</v>
      </c>
      <c r="AR61" s="163"/>
    </row>
    <row r="62" spans="1:44" ht="33.75" customHeight="1">
      <c r="A62" s="334"/>
      <c r="B62" s="335"/>
      <c r="C62" s="336"/>
      <c r="D62" s="155" t="s">
        <v>43</v>
      </c>
      <c r="E62" s="136">
        <f t="shared" si="36"/>
        <v>0</v>
      </c>
      <c r="F62" s="156">
        <f t="shared" si="36"/>
        <v>0</v>
      </c>
      <c r="G62" s="153" t="e">
        <f t="shared" si="21"/>
        <v>#DIV/0!</v>
      </c>
      <c r="H62" s="159">
        <v>0</v>
      </c>
      <c r="I62" s="160">
        <v>0</v>
      </c>
      <c r="J62" s="153" t="e">
        <f t="shared" si="22"/>
        <v>#DIV/0!</v>
      </c>
      <c r="K62" s="159">
        <v>0</v>
      </c>
      <c r="L62" s="160">
        <v>0</v>
      </c>
      <c r="M62" s="153" t="e">
        <f t="shared" si="23"/>
        <v>#DIV/0!</v>
      </c>
      <c r="N62" s="159">
        <v>0</v>
      </c>
      <c r="O62" s="160">
        <v>0</v>
      </c>
      <c r="P62" s="153" t="e">
        <f t="shared" si="24"/>
        <v>#DIV/0!</v>
      </c>
      <c r="Q62" s="159">
        <v>0</v>
      </c>
      <c r="R62" s="160">
        <v>0</v>
      </c>
      <c r="S62" s="153" t="e">
        <f t="shared" si="25"/>
        <v>#DIV/0!</v>
      </c>
      <c r="T62" s="159">
        <v>0</v>
      </c>
      <c r="U62" s="160">
        <v>0</v>
      </c>
      <c r="V62" s="153" t="e">
        <f t="shared" si="26"/>
        <v>#DIV/0!</v>
      </c>
      <c r="W62" s="159">
        <v>0</v>
      </c>
      <c r="X62" s="160">
        <v>0</v>
      </c>
      <c r="Y62" s="153" t="e">
        <f t="shared" si="27"/>
        <v>#DIV/0!</v>
      </c>
      <c r="Z62" s="159">
        <v>0</v>
      </c>
      <c r="AA62" s="160">
        <v>0</v>
      </c>
      <c r="AB62" s="153" t="e">
        <f t="shared" si="15"/>
        <v>#DIV/0!</v>
      </c>
      <c r="AC62" s="159">
        <v>0</v>
      </c>
      <c r="AD62" s="160">
        <v>0</v>
      </c>
      <c r="AE62" s="153" t="e">
        <f t="shared" si="16"/>
        <v>#DIV/0!</v>
      </c>
      <c r="AF62" s="159">
        <v>0</v>
      </c>
      <c r="AG62" s="160">
        <v>0</v>
      </c>
      <c r="AH62" s="153" t="e">
        <f t="shared" si="17"/>
        <v>#DIV/0!</v>
      </c>
      <c r="AI62" s="159">
        <v>0</v>
      </c>
      <c r="AJ62" s="160">
        <v>0</v>
      </c>
      <c r="AK62" s="153" t="e">
        <f t="shared" si="18"/>
        <v>#DIV/0!</v>
      </c>
      <c r="AL62" s="159">
        <v>0</v>
      </c>
      <c r="AM62" s="160">
        <v>0</v>
      </c>
      <c r="AN62" s="153" t="e">
        <f t="shared" si="19"/>
        <v>#DIV/0!</v>
      </c>
      <c r="AO62" s="159">
        <v>0</v>
      </c>
      <c r="AP62" s="160">
        <v>0</v>
      </c>
      <c r="AQ62" s="153" t="e">
        <f t="shared" si="28"/>
        <v>#DIV/0!</v>
      </c>
      <c r="AR62" s="163"/>
    </row>
    <row r="63" spans="1:44" ht="33.75" customHeight="1">
      <c r="A63" s="334"/>
      <c r="B63" s="335"/>
      <c r="C63" s="336"/>
      <c r="D63" s="155" t="s">
        <v>308</v>
      </c>
      <c r="E63" s="136">
        <f t="shared" si="36"/>
        <v>0</v>
      </c>
      <c r="F63" s="156">
        <f t="shared" si="36"/>
        <v>0</v>
      </c>
      <c r="G63" s="153" t="e">
        <f t="shared" si="21"/>
        <v>#DIV/0!</v>
      </c>
      <c r="H63" s="159">
        <v>0</v>
      </c>
      <c r="I63" s="160">
        <v>0</v>
      </c>
      <c r="J63" s="153" t="e">
        <f t="shared" si="22"/>
        <v>#DIV/0!</v>
      </c>
      <c r="K63" s="159">
        <v>0</v>
      </c>
      <c r="L63" s="160">
        <v>0</v>
      </c>
      <c r="M63" s="153" t="e">
        <f t="shared" si="23"/>
        <v>#DIV/0!</v>
      </c>
      <c r="N63" s="159">
        <v>0</v>
      </c>
      <c r="O63" s="160">
        <v>0</v>
      </c>
      <c r="P63" s="153" t="e">
        <f t="shared" si="24"/>
        <v>#DIV/0!</v>
      </c>
      <c r="Q63" s="159">
        <v>0</v>
      </c>
      <c r="R63" s="160">
        <v>0</v>
      </c>
      <c r="S63" s="153" t="e">
        <f t="shared" si="25"/>
        <v>#DIV/0!</v>
      </c>
      <c r="T63" s="159">
        <v>0</v>
      </c>
      <c r="U63" s="160">
        <v>0</v>
      </c>
      <c r="V63" s="153" t="e">
        <f t="shared" si="26"/>
        <v>#DIV/0!</v>
      </c>
      <c r="W63" s="159">
        <v>0</v>
      </c>
      <c r="X63" s="160">
        <v>0</v>
      </c>
      <c r="Y63" s="153" t="e">
        <f t="shared" si="27"/>
        <v>#DIV/0!</v>
      </c>
      <c r="Z63" s="159">
        <v>0</v>
      </c>
      <c r="AA63" s="160">
        <v>0</v>
      </c>
      <c r="AB63" s="153" t="e">
        <f t="shared" si="15"/>
        <v>#DIV/0!</v>
      </c>
      <c r="AC63" s="159">
        <v>0</v>
      </c>
      <c r="AD63" s="160">
        <v>0</v>
      </c>
      <c r="AE63" s="153" t="e">
        <f t="shared" si="16"/>
        <v>#DIV/0!</v>
      </c>
      <c r="AF63" s="159">
        <v>0</v>
      </c>
      <c r="AG63" s="160">
        <v>0</v>
      </c>
      <c r="AH63" s="153" t="e">
        <f t="shared" si="17"/>
        <v>#DIV/0!</v>
      </c>
      <c r="AI63" s="159">
        <v>0</v>
      </c>
      <c r="AJ63" s="160">
        <v>0</v>
      </c>
      <c r="AK63" s="153" t="e">
        <f t="shared" si="18"/>
        <v>#DIV/0!</v>
      </c>
      <c r="AL63" s="159">
        <v>0</v>
      </c>
      <c r="AM63" s="160">
        <v>0</v>
      </c>
      <c r="AN63" s="153" t="e">
        <f t="shared" si="19"/>
        <v>#DIV/0!</v>
      </c>
      <c r="AO63" s="159">
        <v>0</v>
      </c>
      <c r="AP63" s="160">
        <v>0</v>
      </c>
      <c r="AQ63" s="153" t="e">
        <f t="shared" si="28"/>
        <v>#DIV/0!</v>
      </c>
      <c r="AR63" s="163"/>
    </row>
    <row r="64" spans="1:44" ht="33.75" customHeight="1">
      <c r="A64" s="334" t="s">
        <v>9</v>
      </c>
      <c r="B64" s="335" t="s">
        <v>314</v>
      </c>
      <c r="C64" s="336" t="s">
        <v>315</v>
      </c>
      <c r="D64" s="150" t="s">
        <v>307</v>
      </c>
      <c r="E64" s="136">
        <f>E65+E66+E67</f>
        <v>30</v>
      </c>
      <c r="F64" s="151">
        <f t="shared" ref="F64:AP64" si="58">F65+F66+F67</f>
        <v>0</v>
      </c>
      <c r="G64" s="151">
        <f t="shared" si="21"/>
        <v>0</v>
      </c>
      <c r="H64" s="136">
        <f t="shared" si="58"/>
        <v>0</v>
      </c>
      <c r="I64" s="151">
        <f t="shared" si="58"/>
        <v>0</v>
      </c>
      <c r="J64" s="151" t="e">
        <f t="shared" si="22"/>
        <v>#DIV/0!</v>
      </c>
      <c r="K64" s="136">
        <f t="shared" ref="K64" si="59">K65+K66+K67</f>
        <v>0</v>
      </c>
      <c r="L64" s="151">
        <f t="shared" si="58"/>
        <v>0</v>
      </c>
      <c r="M64" s="151" t="e">
        <f t="shared" si="23"/>
        <v>#DIV/0!</v>
      </c>
      <c r="N64" s="136">
        <f t="shared" ref="N64" si="60">N65+N66+N67</f>
        <v>0</v>
      </c>
      <c r="O64" s="151">
        <f t="shared" si="58"/>
        <v>0</v>
      </c>
      <c r="P64" s="151" t="e">
        <f t="shared" si="24"/>
        <v>#DIV/0!</v>
      </c>
      <c r="Q64" s="136">
        <f t="shared" ref="Q64" si="61">Q65+Q66+Q67</f>
        <v>0</v>
      </c>
      <c r="R64" s="151">
        <f t="shared" si="58"/>
        <v>0</v>
      </c>
      <c r="S64" s="151" t="e">
        <f t="shared" si="25"/>
        <v>#DIV/0!</v>
      </c>
      <c r="T64" s="136">
        <f t="shared" ref="T64" si="62">T65+T66+T67</f>
        <v>0</v>
      </c>
      <c r="U64" s="151">
        <f t="shared" si="58"/>
        <v>0</v>
      </c>
      <c r="V64" s="151" t="e">
        <f t="shared" si="26"/>
        <v>#DIV/0!</v>
      </c>
      <c r="W64" s="136">
        <f t="shared" ref="W64" si="63">W65+W66+W67</f>
        <v>0</v>
      </c>
      <c r="X64" s="151">
        <f t="shared" si="58"/>
        <v>0</v>
      </c>
      <c r="Y64" s="151" t="e">
        <f t="shared" si="27"/>
        <v>#DIV/0!</v>
      </c>
      <c r="Z64" s="136">
        <f t="shared" ref="Z64" si="64">Z65+Z66+Z67</f>
        <v>0</v>
      </c>
      <c r="AA64" s="151">
        <f t="shared" si="58"/>
        <v>0</v>
      </c>
      <c r="AB64" s="151" t="e">
        <f t="shared" si="15"/>
        <v>#DIV/0!</v>
      </c>
      <c r="AC64" s="136">
        <f t="shared" si="58"/>
        <v>0</v>
      </c>
      <c r="AD64" s="151">
        <f t="shared" si="58"/>
        <v>0</v>
      </c>
      <c r="AE64" s="151" t="e">
        <f t="shared" si="16"/>
        <v>#DIV/0!</v>
      </c>
      <c r="AF64" s="136">
        <f t="shared" si="58"/>
        <v>0</v>
      </c>
      <c r="AG64" s="151">
        <f t="shared" si="58"/>
        <v>0</v>
      </c>
      <c r="AH64" s="151" t="e">
        <f t="shared" si="17"/>
        <v>#DIV/0!</v>
      </c>
      <c r="AI64" s="136">
        <f t="shared" si="58"/>
        <v>15</v>
      </c>
      <c r="AJ64" s="151">
        <f t="shared" si="58"/>
        <v>0</v>
      </c>
      <c r="AK64" s="151">
        <f t="shared" si="18"/>
        <v>0</v>
      </c>
      <c r="AL64" s="136">
        <f t="shared" si="58"/>
        <v>0</v>
      </c>
      <c r="AM64" s="151">
        <f t="shared" si="58"/>
        <v>0</v>
      </c>
      <c r="AN64" s="151" t="e">
        <f t="shared" si="19"/>
        <v>#DIV/0!</v>
      </c>
      <c r="AO64" s="136">
        <f t="shared" si="58"/>
        <v>15</v>
      </c>
      <c r="AP64" s="151">
        <f t="shared" si="58"/>
        <v>0</v>
      </c>
      <c r="AQ64" s="151">
        <f t="shared" si="28"/>
        <v>0</v>
      </c>
      <c r="AR64" s="177"/>
    </row>
    <row r="65" spans="1:44" ht="33.75" customHeight="1">
      <c r="A65" s="334"/>
      <c r="B65" s="335"/>
      <c r="C65" s="336"/>
      <c r="D65" s="155" t="s">
        <v>2</v>
      </c>
      <c r="E65" s="136">
        <f t="shared" si="36"/>
        <v>0</v>
      </c>
      <c r="F65" s="156">
        <f t="shared" si="36"/>
        <v>0</v>
      </c>
      <c r="G65" s="153" t="e">
        <f t="shared" si="21"/>
        <v>#DIV/0!</v>
      </c>
      <c r="H65" s="159">
        <v>0</v>
      </c>
      <c r="I65" s="160">
        <v>0</v>
      </c>
      <c r="J65" s="153" t="e">
        <f t="shared" si="22"/>
        <v>#DIV/0!</v>
      </c>
      <c r="K65" s="159">
        <v>0</v>
      </c>
      <c r="L65" s="160">
        <v>0</v>
      </c>
      <c r="M65" s="153" t="e">
        <f t="shared" si="23"/>
        <v>#DIV/0!</v>
      </c>
      <c r="N65" s="159">
        <v>0</v>
      </c>
      <c r="O65" s="160">
        <v>0</v>
      </c>
      <c r="P65" s="153" t="e">
        <f t="shared" si="24"/>
        <v>#DIV/0!</v>
      </c>
      <c r="Q65" s="159">
        <v>0</v>
      </c>
      <c r="R65" s="160">
        <v>0</v>
      </c>
      <c r="S65" s="153" t="e">
        <f t="shared" si="25"/>
        <v>#DIV/0!</v>
      </c>
      <c r="T65" s="159">
        <v>0</v>
      </c>
      <c r="U65" s="160">
        <v>0</v>
      </c>
      <c r="V65" s="153" t="e">
        <f t="shared" si="26"/>
        <v>#DIV/0!</v>
      </c>
      <c r="W65" s="159">
        <v>0</v>
      </c>
      <c r="X65" s="160">
        <v>0</v>
      </c>
      <c r="Y65" s="153" t="e">
        <f t="shared" si="27"/>
        <v>#DIV/0!</v>
      </c>
      <c r="Z65" s="159">
        <v>0</v>
      </c>
      <c r="AA65" s="160">
        <v>0</v>
      </c>
      <c r="AB65" s="153" t="e">
        <f t="shared" si="15"/>
        <v>#DIV/0!</v>
      </c>
      <c r="AC65" s="159">
        <v>0</v>
      </c>
      <c r="AD65" s="160">
        <v>0</v>
      </c>
      <c r="AE65" s="153" t="e">
        <f t="shared" si="16"/>
        <v>#DIV/0!</v>
      </c>
      <c r="AF65" s="159">
        <v>0</v>
      </c>
      <c r="AG65" s="160">
        <v>0</v>
      </c>
      <c r="AH65" s="153" t="e">
        <f t="shared" si="17"/>
        <v>#DIV/0!</v>
      </c>
      <c r="AI65" s="159">
        <v>0</v>
      </c>
      <c r="AJ65" s="160">
        <v>0</v>
      </c>
      <c r="AK65" s="153" t="e">
        <f t="shared" si="18"/>
        <v>#DIV/0!</v>
      </c>
      <c r="AL65" s="159">
        <v>0</v>
      </c>
      <c r="AM65" s="160">
        <v>0</v>
      </c>
      <c r="AN65" s="153" t="e">
        <f t="shared" si="19"/>
        <v>#DIV/0!</v>
      </c>
      <c r="AO65" s="159">
        <v>0</v>
      </c>
      <c r="AP65" s="160">
        <v>0</v>
      </c>
      <c r="AQ65" s="153" t="e">
        <f t="shared" si="28"/>
        <v>#DIV/0!</v>
      </c>
      <c r="AR65" s="163"/>
    </row>
    <row r="66" spans="1:44" s="130" customFormat="1" ht="33.75" customHeight="1">
      <c r="A66" s="334"/>
      <c r="B66" s="335"/>
      <c r="C66" s="336"/>
      <c r="D66" s="155" t="s">
        <v>43</v>
      </c>
      <c r="E66" s="136">
        <f t="shared" ref="E66:F67" si="65">H66+K66+N66+Q66+T66+W66+Z66+AC66+AF66+AI66+AL66+AO66</f>
        <v>30</v>
      </c>
      <c r="F66" s="156">
        <f t="shared" si="65"/>
        <v>0</v>
      </c>
      <c r="G66" s="153">
        <f t="shared" si="21"/>
        <v>0</v>
      </c>
      <c r="H66" s="159">
        <v>0</v>
      </c>
      <c r="I66" s="160">
        <v>0</v>
      </c>
      <c r="J66" s="153" t="e">
        <f t="shared" si="22"/>
        <v>#DIV/0!</v>
      </c>
      <c r="K66" s="159">
        <v>0</v>
      </c>
      <c r="L66" s="160">
        <v>0</v>
      </c>
      <c r="M66" s="153" t="e">
        <f t="shared" si="23"/>
        <v>#DIV/0!</v>
      </c>
      <c r="N66" s="159">
        <v>0</v>
      </c>
      <c r="O66" s="160">
        <v>0</v>
      </c>
      <c r="P66" s="153" t="e">
        <f t="shared" si="24"/>
        <v>#DIV/0!</v>
      </c>
      <c r="Q66" s="159">
        <v>0</v>
      </c>
      <c r="R66" s="160">
        <v>0</v>
      </c>
      <c r="S66" s="153" t="e">
        <f t="shared" si="25"/>
        <v>#DIV/0!</v>
      </c>
      <c r="T66" s="159">
        <v>0</v>
      </c>
      <c r="U66" s="160">
        <v>0</v>
      </c>
      <c r="V66" s="153" t="e">
        <f t="shared" si="26"/>
        <v>#DIV/0!</v>
      </c>
      <c r="W66" s="159">
        <v>0</v>
      </c>
      <c r="X66" s="160">
        <v>0</v>
      </c>
      <c r="Y66" s="153" t="e">
        <f t="shared" si="27"/>
        <v>#DIV/0!</v>
      </c>
      <c r="Z66" s="159">
        <v>0</v>
      </c>
      <c r="AA66" s="160">
        <v>0</v>
      </c>
      <c r="AB66" s="153" t="e">
        <f t="shared" si="15"/>
        <v>#DIV/0!</v>
      </c>
      <c r="AC66" s="159">
        <v>0</v>
      </c>
      <c r="AD66" s="160">
        <v>0</v>
      </c>
      <c r="AE66" s="153" t="e">
        <f t="shared" si="16"/>
        <v>#DIV/0!</v>
      </c>
      <c r="AF66" s="159">
        <v>0</v>
      </c>
      <c r="AG66" s="160">
        <v>0</v>
      </c>
      <c r="AH66" s="153" t="e">
        <f t="shared" si="17"/>
        <v>#DIV/0!</v>
      </c>
      <c r="AI66" s="159">
        <v>15</v>
      </c>
      <c r="AJ66" s="160">
        <v>0</v>
      </c>
      <c r="AK66" s="153">
        <f t="shared" si="18"/>
        <v>0</v>
      </c>
      <c r="AL66" s="159">
        <v>0</v>
      </c>
      <c r="AM66" s="160">
        <v>0</v>
      </c>
      <c r="AN66" s="153" t="e">
        <f t="shared" si="19"/>
        <v>#DIV/0!</v>
      </c>
      <c r="AO66" s="159">
        <v>15</v>
      </c>
      <c r="AP66" s="160">
        <v>0</v>
      </c>
      <c r="AQ66" s="153">
        <f t="shared" si="28"/>
        <v>0</v>
      </c>
      <c r="AR66" s="163"/>
    </row>
    <row r="67" spans="1:44" ht="44.25" customHeight="1">
      <c r="A67" s="334"/>
      <c r="B67" s="335"/>
      <c r="C67" s="336"/>
      <c r="D67" s="155" t="s">
        <v>308</v>
      </c>
      <c r="E67" s="136">
        <f t="shared" si="65"/>
        <v>0</v>
      </c>
      <c r="F67" s="156">
        <f t="shared" si="65"/>
        <v>0</v>
      </c>
      <c r="G67" s="153" t="e">
        <f t="shared" si="21"/>
        <v>#DIV/0!</v>
      </c>
      <c r="H67" s="159">
        <v>0</v>
      </c>
      <c r="I67" s="160">
        <v>0</v>
      </c>
      <c r="J67" s="153" t="e">
        <f t="shared" si="22"/>
        <v>#DIV/0!</v>
      </c>
      <c r="K67" s="159">
        <v>0</v>
      </c>
      <c r="L67" s="160">
        <v>0</v>
      </c>
      <c r="M67" s="153" t="e">
        <f t="shared" si="23"/>
        <v>#DIV/0!</v>
      </c>
      <c r="N67" s="159">
        <v>0</v>
      </c>
      <c r="O67" s="160">
        <v>0</v>
      </c>
      <c r="P67" s="153" t="e">
        <f t="shared" si="24"/>
        <v>#DIV/0!</v>
      </c>
      <c r="Q67" s="159">
        <v>0</v>
      </c>
      <c r="R67" s="160">
        <v>0</v>
      </c>
      <c r="S67" s="153" t="e">
        <f t="shared" si="25"/>
        <v>#DIV/0!</v>
      </c>
      <c r="T67" s="159">
        <v>0</v>
      </c>
      <c r="U67" s="160">
        <v>0</v>
      </c>
      <c r="V67" s="153" t="e">
        <f t="shared" si="26"/>
        <v>#DIV/0!</v>
      </c>
      <c r="W67" s="159">
        <v>0</v>
      </c>
      <c r="X67" s="160">
        <v>0</v>
      </c>
      <c r="Y67" s="153" t="e">
        <f t="shared" si="27"/>
        <v>#DIV/0!</v>
      </c>
      <c r="Z67" s="159">
        <v>0</v>
      </c>
      <c r="AA67" s="160">
        <v>0</v>
      </c>
      <c r="AB67" s="153" t="e">
        <f t="shared" si="15"/>
        <v>#DIV/0!</v>
      </c>
      <c r="AC67" s="159">
        <v>0</v>
      </c>
      <c r="AD67" s="160">
        <v>0</v>
      </c>
      <c r="AE67" s="153" t="e">
        <f t="shared" si="16"/>
        <v>#DIV/0!</v>
      </c>
      <c r="AF67" s="159">
        <v>0</v>
      </c>
      <c r="AG67" s="160">
        <v>0</v>
      </c>
      <c r="AH67" s="153" t="e">
        <f t="shared" si="17"/>
        <v>#DIV/0!</v>
      </c>
      <c r="AI67" s="159">
        <v>0</v>
      </c>
      <c r="AJ67" s="160">
        <v>0</v>
      </c>
      <c r="AK67" s="153" t="e">
        <f t="shared" si="18"/>
        <v>#DIV/0!</v>
      </c>
      <c r="AL67" s="159">
        <v>0</v>
      </c>
      <c r="AM67" s="160">
        <v>0</v>
      </c>
      <c r="AN67" s="153" t="e">
        <f t="shared" si="19"/>
        <v>#DIV/0!</v>
      </c>
      <c r="AO67" s="159">
        <v>0</v>
      </c>
      <c r="AP67" s="160">
        <v>0</v>
      </c>
      <c r="AQ67" s="153" t="e">
        <f t="shared" si="28"/>
        <v>#DIV/0!</v>
      </c>
      <c r="AR67" s="163"/>
    </row>
    <row r="68" spans="1:44" ht="33.75" hidden="1" customHeight="1">
      <c r="A68" s="334" t="s">
        <v>10</v>
      </c>
      <c r="B68" s="356" t="s">
        <v>316</v>
      </c>
      <c r="C68" s="336" t="s">
        <v>310</v>
      </c>
      <c r="D68" s="150" t="s">
        <v>307</v>
      </c>
      <c r="E68" s="136">
        <f>E69+E70+E71</f>
        <v>0</v>
      </c>
      <c r="F68" s="151">
        <f t="shared" ref="F68:AP68" si="66">F69+F70+F71</f>
        <v>0</v>
      </c>
      <c r="G68" s="151" t="e">
        <f t="shared" si="21"/>
        <v>#DIV/0!</v>
      </c>
      <c r="H68" s="136">
        <f t="shared" si="66"/>
        <v>0</v>
      </c>
      <c r="I68" s="151">
        <f t="shared" si="66"/>
        <v>0</v>
      </c>
      <c r="J68" s="151" t="e">
        <f t="shared" si="22"/>
        <v>#DIV/0!</v>
      </c>
      <c r="K68" s="136">
        <f t="shared" ref="K68" si="67">K69+K70+K71</f>
        <v>0</v>
      </c>
      <c r="L68" s="151">
        <f t="shared" si="66"/>
        <v>0</v>
      </c>
      <c r="M68" s="151" t="e">
        <f t="shared" si="23"/>
        <v>#DIV/0!</v>
      </c>
      <c r="N68" s="136">
        <f t="shared" ref="N68" si="68">N69+N70+N71</f>
        <v>0</v>
      </c>
      <c r="O68" s="151">
        <f t="shared" si="66"/>
        <v>0</v>
      </c>
      <c r="P68" s="151" t="e">
        <f t="shared" si="24"/>
        <v>#DIV/0!</v>
      </c>
      <c r="Q68" s="136">
        <f t="shared" ref="Q68" si="69">Q69+Q70+Q71</f>
        <v>0</v>
      </c>
      <c r="R68" s="151">
        <f t="shared" si="66"/>
        <v>0</v>
      </c>
      <c r="S68" s="151" t="e">
        <f t="shared" si="25"/>
        <v>#DIV/0!</v>
      </c>
      <c r="T68" s="136">
        <f t="shared" ref="T68" si="70">T69+T70+T71</f>
        <v>0</v>
      </c>
      <c r="U68" s="151">
        <f t="shared" si="66"/>
        <v>0</v>
      </c>
      <c r="V68" s="151" t="e">
        <f t="shared" si="26"/>
        <v>#DIV/0!</v>
      </c>
      <c r="W68" s="136">
        <f t="shared" ref="W68" si="71">W69+W70+W71</f>
        <v>0</v>
      </c>
      <c r="X68" s="151">
        <f t="shared" si="66"/>
        <v>0</v>
      </c>
      <c r="Y68" s="151" t="e">
        <f t="shared" si="27"/>
        <v>#DIV/0!</v>
      </c>
      <c r="Z68" s="136">
        <f t="shared" ref="Z68" si="72">Z69+Z70+Z71</f>
        <v>0</v>
      </c>
      <c r="AA68" s="151">
        <f t="shared" si="66"/>
        <v>0</v>
      </c>
      <c r="AB68" s="151" t="e">
        <f t="shared" si="15"/>
        <v>#DIV/0!</v>
      </c>
      <c r="AC68" s="136">
        <f t="shared" si="66"/>
        <v>0</v>
      </c>
      <c r="AD68" s="151">
        <f t="shared" si="66"/>
        <v>0</v>
      </c>
      <c r="AE68" s="151" t="e">
        <f t="shared" si="16"/>
        <v>#DIV/0!</v>
      </c>
      <c r="AF68" s="136">
        <f t="shared" si="66"/>
        <v>0</v>
      </c>
      <c r="AG68" s="151">
        <f t="shared" si="66"/>
        <v>0</v>
      </c>
      <c r="AH68" s="151" t="e">
        <f t="shared" si="17"/>
        <v>#DIV/0!</v>
      </c>
      <c r="AI68" s="136">
        <f t="shared" si="66"/>
        <v>0</v>
      </c>
      <c r="AJ68" s="151">
        <f t="shared" si="66"/>
        <v>0</v>
      </c>
      <c r="AK68" s="151" t="e">
        <f t="shared" si="18"/>
        <v>#DIV/0!</v>
      </c>
      <c r="AL68" s="136">
        <f t="shared" si="66"/>
        <v>0</v>
      </c>
      <c r="AM68" s="151">
        <f t="shared" si="66"/>
        <v>0</v>
      </c>
      <c r="AN68" s="151" t="e">
        <f t="shared" si="19"/>
        <v>#DIV/0!</v>
      </c>
      <c r="AO68" s="136">
        <f t="shared" si="66"/>
        <v>0</v>
      </c>
      <c r="AP68" s="151">
        <f t="shared" si="66"/>
        <v>0</v>
      </c>
      <c r="AQ68" s="151" t="e">
        <f t="shared" si="28"/>
        <v>#DIV/0!</v>
      </c>
      <c r="AR68" s="177"/>
    </row>
    <row r="69" spans="1:44" ht="33.75" hidden="1" customHeight="1">
      <c r="A69" s="334"/>
      <c r="B69" s="356"/>
      <c r="C69" s="336"/>
      <c r="D69" s="155" t="s">
        <v>2</v>
      </c>
      <c r="E69" s="136">
        <f t="shared" ref="E69:F71" si="73">H69+K69+N69+Q69+T69+W69+Z69+AC69+AF69+AI69+AL69+AO69</f>
        <v>0</v>
      </c>
      <c r="F69" s="156">
        <f t="shared" si="73"/>
        <v>0</v>
      </c>
      <c r="G69" s="153" t="e">
        <f t="shared" si="21"/>
        <v>#DIV/0!</v>
      </c>
      <c r="H69" s="159">
        <v>0</v>
      </c>
      <c r="I69" s="160">
        <v>0</v>
      </c>
      <c r="J69" s="153" t="e">
        <f t="shared" si="22"/>
        <v>#DIV/0!</v>
      </c>
      <c r="K69" s="159">
        <v>0</v>
      </c>
      <c r="L69" s="160">
        <v>0</v>
      </c>
      <c r="M69" s="153" t="e">
        <f t="shared" si="23"/>
        <v>#DIV/0!</v>
      </c>
      <c r="N69" s="159">
        <v>0</v>
      </c>
      <c r="O69" s="160">
        <v>0</v>
      </c>
      <c r="P69" s="153" t="e">
        <f t="shared" si="24"/>
        <v>#DIV/0!</v>
      </c>
      <c r="Q69" s="159">
        <v>0</v>
      </c>
      <c r="R69" s="160">
        <v>0</v>
      </c>
      <c r="S69" s="153" t="e">
        <f t="shared" si="25"/>
        <v>#DIV/0!</v>
      </c>
      <c r="T69" s="159">
        <v>0</v>
      </c>
      <c r="U69" s="160">
        <v>0</v>
      </c>
      <c r="V69" s="153" t="e">
        <f t="shared" si="26"/>
        <v>#DIV/0!</v>
      </c>
      <c r="W69" s="159">
        <v>0</v>
      </c>
      <c r="X69" s="160">
        <v>0</v>
      </c>
      <c r="Y69" s="153" t="e">
        <f t="shared" si="27"/>
        <v>#DIV/0!</v>
      </c>
      <c r="Z69" s="159">
        <v>0</v>
      </c>
      <c r="AA69" s="160">
        <v>0</v>
      </c>
      <c r="AB69" s="153" t="e">
        <f t="shared" si="15"/>
        <v>#DIV/0!</v>
      </c>
      <c r="AC69" s="159">
        <v>0</v>
      </c>
      <c r="AD69" s="160">
        <v>0</v>
      </c>
      <c r="AE69" s="153" t="e">
        <f t="shared" si="16"/>
        <v>#DIV/0!</v>
      </c>
      <c r="AF69" s="159">
        <v>0</v>
      </c>
      <c r="AG69" s="160">
        <v>0</v>
      </c>
      <c r="AH69" s="153" t="e">
        <f t="shared" si="17"/>
        <v>#DIV/0!</v>
      </c>
      <c r="AI69" s="159">
        <v>0</v>
      </c>
      <c r="AJ69" s="160">
        <v>0</v>
      </c>
      <c r="AK69" s="153" t="e">
        <f t="shared" si="18"/>
        <v>#DIV/0!</v>
      </c>
      <c r="AL69" s="159">
        <v>0</v>
      </c>
      <c r="AM69" s="160">
        <v>0</v>
      </c>
      <c r="AN69" s="153" t="e">
        <f t="shared" si="19"/>
        <v>#DIV/0!</v>
      </c>
      <c r="AO69" s="159">
        <v>0</v>
      </c>
      <c r="AP69" s="160">
        <v>0</v>
      </c>
      <c r="AQ69" s="153" t="e">
        <f t="shared" si="28"/>
        <v>#DIV/0!</v>
      </c>
      <c r="AR69" s="163"/>
    </row>
    <row r="70" spans="1:44" ht="33.75" hidden="1" customHeight="1">
      <c r="A70" s="334"/>
      <c r="B70" s="356"/>
      <c r="C70" s="336"/>
      <c r="D70" s="155" t="s">
        <v>43</v>
      </c>
      <c r="E70" s="136">
        <f t="shared" si="73"/>
        <v>0</v>
      </c>
      <c r="F70" s="156">
        <f t="shared" si="73"/>
        <v>0</v>
      </c>
      <c r="G70" s="153" t="e">
        <f t="shared" si="21"/>
        <v>#DIV/0!</v>
      </c>
      <c r="H70" s="159">
        <v>0</v>
      </c>
      <c r="I70" s="160">
        <v>0</v>
      </c>
      <c r="J70" s="153" t="e">
        <f t="shared" si="22"/>
        <v>#DIV/0!</v>
      </c>
      <c r="K70" s="159">
        <v>0</v>
      </c>
      <c r="L70" s="160">
        <v>0</v>
      </c>
      <c r="M70" s="153" t="e">
        <f t="shared" si="23"/>
        <v>#DIV/0!</v>
      </c>
      <c r="N70" s="159">
        <v>0</v>
      </c>
      <c r="O70" s="160">
        <v>0</v>
      </c>
      <c r="P70" s="153" t="e">
        <f t="shared" si="24"/>
        <v>#DIV/0!</v>
      </c>
      <c r="Q70" s="159">
        <v>0</v>
      </c>
      <c r="R70" s="160"/>
      <c r="S70" s="153" t="e">
        <f t="shared" si="25"/>
        <v>#DIV/0!</v>
      </c>
      <c r="T70" s="159">
        <v>0</v>
      </c>
      <c r="U70" s="160"/>
      <c r="V70" s="153" t="e">
        <f t="shared" si="26"/>
        <v>#DIV/0!</v>
      </c>
      <c r="W70" s="159">
        <v>0</v>
      </c>
      <c r="X70" s="160"/>
      <c r="Y70" s="153" t="e">
        <f t="shared" si="27"/>
        <v>#DIV/0!</v>
      </c>
      <c r="Z70" s="159">
        <v>0</v>
      </c>
      <c r="AA70" s="160"/>
      <c r="AB70" s="153" t="e">
        <f t="shared" si="15"/>
        <v>#DIV/0!</v>
      </c>
      <c r="AC70" s="159">
        <v>0</v>
      </c>
      <c r="AD70" s="160"/>
      <c r="AE70" s="153" t="e">
        <f t="shared" si="16"/>
        <v>#DIV/0!</v>
      </c>
      <c r="AF70" s="159">
        <v>0</v>
      </c>
      <c r="AG70" s="160"/>
      <c r="AH70" s="153" t="e">
        <f t="shared" si="17"/>
        <v>#DIV/0!</v>
      </c>
      <c r="AI70" s="159">
        <v>0</v>
      </c>
      <c r="AJ70" s="160"/>
      <c r="AK70" s="153" t="e">
        <f t="shared" si="18"/>
        <v>#DIV/0!</v>
      </c>
      <c r="AL70" s="159">
        <v>0</v>
      </c>
      <c r="AM70" s="160"/>
      <c r="AN70" s="153" t="e">
        <f t="shared" si="19"/>
        <v>#DIV/0!</v>
      </c>
      <c r="AO70" s="159">
        <v>0</v>
      </c>
      <c r="AP70" s="160"/>
      <c r="AQ70" s="153" t="e">
        <f t="shared" si="28"/>
        <v>#DIV/0!</v>
      </c>
      <c r="AR70" s="163"/>
    </row>
    <row r="71" spans="1:44" ht="37.5" hidden="1" customHeight="1">
      <c r="A71" s="334"/>
      <c r="B71" s="356"/>
      <c r="C71" s="336"/>
      <c r="D71" s="155" t="s">
        <v>308</v>
      </c>
      <c r="E71" s="136">
        <f t="shared" si="73"/>
        <v>0</v>
      </c>
      <c r="F71" s="156">
        <f t="shared" si="73"/>
        <v>0</v>
      </c>
      <c r="G71" s="153" t="e">
        <f t="shared" si="21"/>
        <v>#DIV/0!</v>
      </c>
      <c r="H71" s="159">
        <v>0</v>
      </c>
      <c r="I71" s="160">
        <v>0</v>
      </c>
      <c r="J71" s="153" t="e">
        <f t="shared" si="22"/>
        <v>#DIV/0!</v>
      </c>
      <c r="K71" s="159">
        <v>0</v>
      </c>
      <c r="L71" s="160">
        <v>0</v>
      </c>
      <c r="M71" s="153" t="e">
        <f t="shared" si="23"/>
        <v>#DIV/0!</v>
      </c>
      <c r="N71" s="159">
        <v>0</v>
      </c>
      <c r="O71" s="160">
        <v>0</v>
      </c>
      <c r="P71" s="153" t="e">
        <f t="shared" si="24"/>
        <v>#DIV/0!</v>
      </c>
      <c r="Q71" s="159">
        <v>0</v>
      </c>
      <c r="R71" s="160">
        <v>0</v>
      </c>
      <c r="S71" s="153" t="e">
        <f t="shared" si="25"/>
        <v>#DIV/0!</v>
      </c>
      <c r="T71" s="159">
        <v>0</v>
      </c>
      <c r="U71" s="160">
        <v>0</v>
      </c>
      <c r="V71" s="153" t="e">
        <f t="shared" si="26"/>
        <v>#DIV/0!</v>
      </c>
      <c r="W71" s="159">
        <v>0</v>
      </c>
      <c r="X71" s="160">
        <v>0</v>
      </c>
      <c r="Y71" s="153" t="e">
        <f t="shared" si="27"/>
        <v>#DIV/0!</v>
      </c>
      <c r="Z71" s="159">
        <v>0</v>
      </c>
      <c r="AA71" s="160">
        <v>0</v>
      </c>
      <c r="AB71" s="153" t="e">
        <f t="shared" si="15"/>
        <v>#DIV/0!</v>
      </c>
      <c r="AC71" s="159">
        <v>0</v>
      </c>
      <c r="AD71" s="160">
        <v>0</v>
      </c>
      <c r="AE71" s="153" t="e">
        <f t="shared" si="16"/>
        <v>#DIV/0!</v>
      </c>
      <c r="AF71" s="159">
        <v>0</v>
      </c>
      <c r="AG71" s="160">
        <v>0</v>
      </c>
      <c r="AH71" s="153" t="e">
        <f t="shared" si="17"/>
        <v>#DIV/0!</v>
      </c>
      <c r="AI71" s="159">
        <v>0</v>
      </c>
      <c r="AJ71" s="160">
        <v>0</v>
      </c>
      <c r="AK71" s="153" t="e">
        <f t="shared" si="18"/>
        <v>#DIV/0!</v>
      </c>
      <c r="AL71" s="159">
        <v>0</v>
      </c>
      <c r="AM71" s="160">
        <v>0</v>
      </c>
      <c r="AN71" s="153" t="e">
        <f t="shared" si="19"/>
        <v>#DIV/0!</v>
      </c>
      <c r="AO71" s="159">
        <v>0</v>
      </c>
      <c r="AP71" s="160">
        <v>0</v>
      </c>
      <c r="AQ71" s="153" t="e">
        <f t="shared" si="28"/>
        <v>#DIV/0!</v>
      </c>
      <c r="AR71" s="163"/>
    </row>
    <row r="72" spans="1:44" ht="33.75" hidden="1" customHeight="1">
      <c r="A72" s="334" t="s">
        <v>317</v>
      </c>
      <c r="B72" s="356" t="s">
        <v>318</v>
      </c>
      <c r="C72" s="336" t="s">
        <v>315</v>
      </c>
      <c r="D72" s="150" t="s">
        <v>307</v>
      </c>
      <c r="E72" s="136">
        <f>E73+E74+E75</f>
        <v>0</v>
      </c>
      <c r="F72" s="151">
        <f t="shared" ref="F72:AP72" si="74">F73+F74+F75</f>
        <v>0</v>
      </c>
      <c r="G72" s="151" t="e">
        <f t="shared" si="21"/>
        <v>#DIV/0!</v>
      </c>
      <c r="H72" s="136">
        <f t="shared" si="74"/>
        <v>0</v>
      </c>
      <c r="I72" s="151">
        <f t="shared" si="74"/>
        <v>0</v>
      </c>
      <c r="J72" s="151" t="e">
        <f t="shared" si="22"/>
        <v>#DIV/0!</v>
      </c>
      <c r="K72" s="136">
        <f t="shared" ref="K72" si="75">K73+K74+K75</f>
        <v>0</v>
      </c>
      <c r="L72" s="151">
        <f t="shared" si="74"/>
        <v>0</v>
      </c>
      <c r="M72" s="151" t="e">
        <f t="shared" si="23"/>
        <v>#DIV/0!</v>
      </c>
      <c r="N72" s="136">
        <f t="shared" ref="N72" si="76">N73+N74+N75</f>
        <v>0</v>
      </c>
      <c r="O72" s="151">
        <f t="shared" si="74"/>
        <v>0</v>
      </c>
      <c r="P72" s="151" t="e">
        <f t="shared" si="24"/>
        <v>#DIV/0!</v>
      </c>
      <c r="Q72" s="136">
        <f t="shared" ref="Q72" si="77">Q73+Q74+Q75</f>
        <v>0</v>
      </c>
      <c r="R72" s="151">
        <f t="shared" si="74"/>
        <v>0</v>
      </c>
      <c r="S72" s="151" t="e">
        <f t="shared" si="25"/>
        <v>#DIV/0!</v>
      </c>
      <c r="T72" s="136">
        <f t="shared" ref="T72" si="78">T73+T74+T75</f>
        <v>0</v>
      </c>
      <c r="U72" s="151">
        <f t="shared" si="74"/>
        <v>0</v>
      </c>
      <c r="V72" s="151" t="e">
        <f t="shared" si="26"/>
        <v>#DIV/0!</v>
      </c>
      <c r="W72" s="136">
        <f t="shared" ref="W72" si="79">W73+W74+W75</f>
        <v>0</v>
      </c>
      <c r="X72" s="151">
        <f t="shared" si="74"/>
        <v>0</v>
      </c>
      <c r="Y72" s="151" t="e">
        <f t="shared" si="27"/>
        <v>#DIV/0!</v>
      </c>
      <c r="Z72" s="136">
        <f t="shared" ref="Z72" si="80">Z73+Z74+Z75</f>
        <v>0</v>
      </c>
      <c r="AA72" s="151">
        <f t="shared" si="74"/>
        <v>0</v>
      </c>
      <c r="AB72" s="151" t="e">
        <f t="shared" si="15"/>
        <v>#DIV/0!</v>
      </c>
      <c r="AC72" s="136">
        <f t="shared" si="74"/>
        <v>0</v>
      </c>
      <c r="AD72" s="151">
        <f t="shared" si="74"/>
        <v>0</v>
      </c>
      <c r="AE72" s="151" t="e">
        <f t="shared" si="16"/>
        <v>#DIV/0!</v>
      </c>
      <c r="AF72" s="136">
        <f t="shared" si="74"/>
        <v>0</v>
      </c>
      <c r="AG72" s="151">
        <f t="shared" si="74"/>
        <v>0</v>
      </c>
      <c r="AH72" s="151" t="e">
        <f t="shared" si="17"/>
        <v>#DIV/0!</v>
      </c>
      <c r="AI72" s="136">
        <f t="shared" si="74"/>
        <v>0</v>
      </c>
      <c r="AJ72" s="151">
        <f t="shared" si="74"/>
        <v>0</v>
      </c>
      <c r="AK72" s="151" t="e">
        <f t="shared" si="18"/>
        <v>#DIV/0!</v>
      </c>
      <c r="AL72" s="136">
        <f t="shared" si="74"/>
        <v>0</v>
      </c>
      <c r="AM72" s="151">
        <f t="shared" si="74"/>
        <v>0</v>
      </c>
      <c r="AN72" s="151" t="e">
        <f t="shared" si="19"/>
        <v>#DIV/0!</v>
      </c>
      <c r="AO72" s="136">
        <f t="shared" si="74"/>
        <v>0</v>
      </c>
      <c r="AP72" s="151">
        <f t="shared" si="74"/>
        <v>0</v>
      </c>
      <c r="AQ72" s="151" t="e">
        <f t="shared" si="28"/>
        <v>#DIV/0!</v>
      </c>
      <c r="AR72" s="177"/>
    </row>
    <row r="73" spans="1:44" ht="33.75" hidden="1" customHeight="1">
      <c r="A73" s="334"/>
      <c r="B73" s="356"/>
      <c r="C73" s="336"/>
      <c r="D73" s="155" t="s">
        <v>2</v>
      </c>
      <c r="E73" s="136">
        <f t="shared" ref="E73:F75" si="81">H73+K73+N73+Q73+T73+W73+Z73+AC73+AF73+AI73+AL73+AO73</f>
        <v>0</v>
      </c>
      <c r="F73" s="156">
        <f t="shared" si="81"/>
        <v>0</v>
      </c>
      <c r="G73" s="153" t="e">
        <f t="shared" si="21"/>
        <v>#DIV/0!</v>
      </c>
      <c r="H73" s="159">
        <v>0</v>
      </c>
      <c r="I73" s="160">
        <v>0</v>
      </c>
      <c r="J73" s="153" t="e">
        <f t="shared" si="22"/>
        <v>#DIV/0!</v>
      </c>
      <c r="K73" s="159">
        <v>0</v>
      </c>
      <c r="L73" s="160">
        <v>0</v>
      </c>
      <c r="M73" s="153" t="e">
        <f t="shared" si="23"/>
        <v>#DIV/0!</v>
      </c>
      <c r="N73" s="159">
        <v>0</v>
      </c>
      <c r="O73" s="160">
        <v>0</v>
      </c>
      <c r="P73" s="153" t="e">
        <f t="shared" si="24"/>
        <v>#DIV/0!</v>
      </c>
      <c r="Q73" s="159">
        <v>0</v>
      </c>
      <c r="R73" s="160">
        <v>0</v>
      </c>
      <c r="S73" s="153" t="e">
        <f t="shared" si="25"/>
        <v>#DIV/0!</v>
      </c>
      <c r="T73" s="159">
        <v>0</v>
      </c>
      <c r="U73" s="160">
        <v>0</v>
      </c>
      <c r="V73" s="153" t="e">
        <f t="shared" si="26"/>
        <v>#DIV/0!</v>
      </c>
      <c r="W73" s="159">
        <v>0</v>
      </c>
      <c r="X73" s="160">
        <v>0</v>
      </c>
      <c r="Y73" s="153" t="e">
        <f t="shared" si="27"/>
        <v>#DIV/0!</v>
      </c>
      <c r="Z73" s="159">
        <v>0</v>
      </c>
      <c r="AA73" s="160">
        <v>0</v>
      </c>
      <c r="AB73" s="153" t="e">
        <f t="shared" si="15"/>
        <v>#DIV/0!</v>
      </c>
      <c r="AC73" s="159">
        <v>0</v>
      </c>
      <c r="AD73" s="160">
        <v>0</v>
      </c>
      <c r="AE73" s="153" t="e">
        <f t="shared" si="16"/>
        <v>#DIV/0!</v>
      </c>
      <c r="AF73" s="159">
        <v>0</v>
      </c>
      <c r="AG73" s="160">
        <v>0</v>
      </c>
      <c r="AH73" s="153" t="e">
        <f t="shared" si="17"/>
        <v>#DIV/0!</v>
      </c>
      <c r="AI73" s="159">
        <v>0</v>
      </c>
      <c r="AJ73" s="160">
        <v>0</v>
      </c>
      <c r="AK73" s="153" t="e">
        <f t="shared" si="18"/>
        <v>#DIV/0!</v>
      </c>
      <c r="AL73" s="159">
        <v>0</v>
      </c>
      <c r="AM73" s="160">
        <v>0</v>
      </c>
      <c r="AN73" s="153" t="e">
        <f t="shared" si="19"/>
        <v>#DIV/0!</v>
      </c>
      <c r="AO73" s="159">
        <v>0</v>
      </c>
      <c r="AP73" s="160">
        <v>0</v>
      </c>
      <c r="AQ73" s="153" t="e">
        <f t="shared" si="28"/>
        <v>#DIV/0!</v>
      </c>
      <c r="AR73" s="163"/>
    </row>
    <row r="74" spans="1:44" ht="33.75" hidden="1" customHeight="1">
      <c r="A74" s="334"/>
      <c r="B74" s="356"/>
      <c r="C74" s="336"/>
      <c r="D74" s="155" t="s">
        <v>43</v>
      </c>
      <c r="E74" s="136">
        <f t="shared" si="81"/>
        <v>0</v>
      </c>
      <c r="F74" s="156">
        <f t="shared" si="81"/>
        <v>0</v>
      </c>
      <c r="G74" s="153" t="e">
        <f t="shared" si="21"/>
        <v>#DIV/0!</v>
      </c>
      <c r="H74" s="159">
        <v>0</v>
      </c>
      <c r="I74" s="160">
        <v>0</v>
      </c>
      <c r="J74" s="153" t="e">
        <f t="shared" si="22"/>
        <v>#DIV/0!</v>
      </c>
      <c r="K74" s="159">
        <v>0</v>
      </c>
      <c r="L74" s="160">
        <v>0</v>
      </c>
      <c r="M74" s="153" t="e">
        <f t="shared" si="23"/>
        <v>#DIV/0!</v>
      </c>
      <c r="N74" s="159">
        <v>0</v>
      </c>
      <c r="O74" s="160">
        <v>0</v>
      </c>
      <c r="P74" s="153" t="e">
        <f t="shared" si="24"/>
        <v>#DIV/0!</v>
      </c>
      <c r="Q74" s="159">
        <v>0</v>
      </c>
      <c r="R74" s="160"/>
      <c r="S74" s="153" t="e">
        <f t="shared" si="25"/>
        <v>#DIV/0!</v>
      </c>
      <c r="T74" s="159">
        <v>0</v>
      </c>
      <c r="U74" s="160"/>
      <c r="V74" s="153" t="e">
        <f t="shared" si="26"/>
        <v>#DIV/0!</v>
      </c>
      <c r="W74" s="159">
        <v>0</v>
      </c>
      <c r="X74" s="160"/>
      <c r="Y74" s="153" t="e">
        <f t="shared" si="27"/>
        <v>#DIV/0!</v>
      </c>
      <c r="Z74" s="159">
        <v>0</v>
      </c>
      <c r="AA74" s="160"/>
      <c r="AB74" s="153" t="e">
        <f t="shared" si="15"/>
        <v>#DIV/0!</v>
      </c>
      <c r="AC74" s="159">
        <v>0</v>
      </c>
      <c r="AD74" s="160"/>
      <c r="AE74" s="153" t="e">
        <f t="shared" si="16"/>
        <v>#DIV/0!</v>
      </c>
      <c r="AF74" s="159">
        <v>0</v>
      </c>
      <c r="AG74" s="160"/>
      <c r="AH74" s="153" t="e">
        <f t="shared" si="17"/>
        <v>#DIV/0!</v>
      </c>
      <c r="AI74" s="159">
        <v>0</v>
      </c>
      <c r="AJ74" s="160"/>
      <c r="AK74" s="153" t="e">
        <f t="shared" si="18"/>
        <v>#DIV/0!</v>
      </c>
      <c r="AL74" s="159">
        <v>0</v>
      </c>
      <c r="AM74" s="160"/>
      <c r="AN74" s="153" t="e">
        <f t="shared" si="19"/>
        <v>#DIV/0!</v>
      </c>
      <c r="AO74" s="159">
        <v>0</v>
      </c>
      <c r="AP74" s="160"/>
      <c r="AQ74" s="153" t="e">
        <f t="shared" si="28"/>
        <v>#DIV/0!</v>
      </c>
      <c r="AR74" s="163"/>
    </row>
    <row r="75" spans="1:44" ht="33.75" hidden="1" customHeight="1">
      <c r="A75" s="334"/>
      <c r="B75" s="356"/>
      <c r="C75" s="336"/>
      <c r="D75" s="155" t="s">
        <v>308</v>
      </c>
      <c r="E75" s="136">
        <f t="shared" si="81"/>
        <v>0</v>
      </c>
      <c r="F75" s="156">
        <f t="shared" si="81"/>
        <v>0</v>
      </c>
      <c r="G75" s="153" t="e">
        <f t="shared" si="21"/>
        <v>#DIV/0!</v>
      </c>
      <c r="H75" s="159">
        <v>0</v>
      </c>
      <c r="I75" s="160">
        <v>0</v>
      </c>
      <c r="J75" s="153" t="e">
        <f t="shared" si="22"/>
        <v>#DIV/0!</v>
      </c>
      <c r="K75" s="159">
        <v>0</v>
      </c>
      <c r="L75" s="160">
        <v>0</v>
      </c>
      <c r="M75" s="153" t="e">
        <f t="shared" si="23"/>
        <v>#DIV/0!</v>
      </c>
      <c r="N75" s="159">
        <v>0</v>
      </c>
      <c r="O75" s="160">
        <v>0</v>
      </c>
      <c r="P75" s="153" t="e">
        <f t="shared" si="24"/>
        <v>#DIV/0!</v>
      </c>
      <c r="Q75" s="159">
        <v>0</v>
      </c>
      <c r="R75" s="160">
        <v>0</v>
      </c>
      <c r="S75" s="153" t="e">
        <f t="shared" si="25"/>
        <v>#DIV/0!</v>
      </c>
      <c r="T75" s="159">
        <v>0</v>
      </c>
      <c r="U75" s="160">
        <v>0</v>
      </c>
      <c r="V75" s="153" t="e">
        <f t="shared" si="26"/>
        <v>#DIV/0!</v>
      </c>
      <c r="W75" s="159">
        <v>0</v>
      </c>
      <c r="X75" s="160">
        <v>0</v>
      </c>
      <c r="Y75" s="153" t="e">
        <f t="shared" si="27"/>
        <v>#DIV/0!</v>
      </c>
      <c r="Z75" s="159">
        <v>0</v>
      </c>
      <c r="AA75" s="160">
        <v>0</v>
      </c>
      <c r="AB75" s="153" t="e">
        <f t="shared" si="15"/>
        <v>#DIV/0!</v>
      </c>
      <c r="AC75" s="159">
        <v>0</v>
      </c>
      <c r="AD75" s="160">
        <v>0</v>
      </c>
      <c r="AE75" s="153" t="e">
        <f t="shared" si="16"/>
        <v>#DIV/0!</v>
      </c>
      <c r="AF75" s="159">
        <v>0</v>
      </c>
      <c r="AG75" s="160">
        <v>0</v>
      </c>
      <c r="AH75" s="153" t="e">
        <f t="shared" si="17"/>
        <v>#DIV/0!</v>
      </c>
      <c r="AI75" s="159">
        <v>0</v>
      </c>
      <c r="AJ75" s="160">
        <v>0</v>
      </c>
      <c r="AK75" s="153" t="e">
        <f t="shared" si="18"/>
        <v>#DIV/0!</v>
      </c>
      <c r="AL75" s="159">
        <v>0</v>
      </c>
      <c r="AM75" s="160">
        <v>0</v>
      </c>
      <c r="AN75" s="153" t="e">
        <f t="shared" si="19"/>
        <v>#DIV/0!</v>
      </c>
      <c r="AO75" s="159">
        <v>0</v>
      </c>
      <c r="AP75" s="160">
        <v>0</v>
      </c>
      <c r="AQ75" s="153" t="e">
        <f t="shared" si="28"/>
        <v>#DIV/0!</v>
      </c>
      <c r="AR75" s="163"/>
    </row>
    <row r="76" spans="1:44" ht="33.75" customHeight="1">
      <c r="A76" s="334" t="s">
        <v>319</v>
      </c>
      <c r="B76" s="333" t="s">
        <v>320</v>
      </c>
      <c r="C76" s="336" t="s">
        <v>315</v>
      </c>
      <c r="D76" s="150" t="s">
        <v>307</v>
      </c>
      <c r="E76" s="136">
        <f>E77+E78+E79</f>
        <v>0</v>
      </c>
      <c r="F76" s="151">
        <f t="shared" ref="F76:AP76" si="82">F77+F78+F79</f>
        <v>0</v>
      </c>
      <c r="G76" s="151" t="e">
        <f t="shared" si="21"/>
        <v>#DIV/0!</v>
      </c>
      <c r="H76" s="136">
        <f t="shared" si="82"/>
        <v>0</v>
      </c>
      <c r="I76" s="151">
        <f t="shared" si="82"/>
        <v>0</v>
      </c>
      <c r="J76" s="151" t="e">
        <f t="shared" si="22"/>
        <v>#DIV/0!</v>
      </c>
      <c r="K76" s="136">
        <f t="shared" ref="K76" si="83">K77+K78+K79</f>
        <v>0</v>
      </c>
      <c r="L76" s="151">
        <f t="shared" si="82"/>
        <v>0</v>
      </c>
      <c r="M76" s="151" t="e">
        <f t="shared" si="23"/>
        <v>#DIV/0!</v>
      </c>
      <c r="N76" s="136">
        <f t="shared" ref="N76" si="84">N77+N78+N79</f>
        <v>0</v>
      </c>
      <c r="O76" s="151">
        <f t="shared" si="82"/>
        <v>0</v>
      </c>
      <c r="P76" s="151" t="e">
        <f t="shared" si="24"/>
        <v>#DIV/0!</v>
      </c>
      <c r="Q76" s="136">
        <f t="shared" ref="Q76" si="85">Q77+Q78+Q79</f>
        <v>0</v>
      </c>
      <c r="R76" s="151">
        <f t="shared" si="82"/>
        <v>0</v>
      </c>
      <c r="S76" s="151" t="e">
        <f t="shared" si="25"/>
        <v>#DIV/0!</v>
      </c>
      <c r="T76" s="136">
        <f t="shared" ref="T76" si="86">T77+T78+T79</f>
        <v>0</v>
      </c>
      <c r="U76" s="151">
        <f t="shared" si="82"/>
        <v>0</v>
      </c>
      <c r="V76" s="151" t="e">
        <f t="shared" si="26"/>
        <v>#DIV/0!</v>
      </c>
      <c r="W76" s="136">
        <f t="shared" ref="W76" si="87">W77+W78+W79</f>
        <v>0</v>
      </c>
      <c r="X76" s="151">
        <f t="shared" si="82"/>
        <v>0</v>
      </c>
      <c r="Y76" s="151" t="e">
        <f t="shared" si="27"/>
        <v>#DIV/0!</v>
      </c>
      <c r="Z76" s="136">
        <f t="shared" ref="Z76" si="88">Z77+Z78+Z79</f>
        <v>0</v>
      </c>
      <c r="AA76" s="151">
        <f t="shared" si="82"/>
        <v>0</v>
      </c>
      <c r="AB76" s="151" t="e">
        <f t="shared" si="15"/>
        <v>#DIV/0!</v>
      </c>
      <c r="AC76" s="136">
        <f t="shared" si="82"/>
        <v>0</v>
      </c>
      <c r="AD76" s="151">
        <f t="shared" si="82"/>
        <v>0</v>
      </c>
      <c r="AE76" s="151" t="e">
        <f t="shared" si="16"/>
        <v>#DIV/0!</v>
      </c>
      <c r="AF76" s="136">
        <f t="shared" si="82"/>
        <v>0</v>
      </c>
      <c r="AG76" s="151">
        <f t="shared" si="82"/>
        <v>0</v>
      </c>
      <c r="AH76" s="151" t="e">
        <f t="shared" si="17"/>
        <v>#DIV/0!</v>
      </c>
      <c r="AI76" s="136">
        <f t="shared" si="82"/>
        <v>0</v>
      </c>
      <c r="AJ76" s="151">
        <f t="shared" si="82"/>
        <v>0</v>
      </c>
      <c r="AK76" s="151" t="e">
        <f t="shared" si="18"/>
        <v>#DIV/0!</v>
      </c>
      <c r="AL76" s="136">
        <f t="shared" si="82"/>
        <v>0</v>
      </c>
      <c r="AM76" s="151">
        <f t="shared" si="82"/>
        <v>0</v>
      </c>
      <c r="AN76" s="151" t="e">
        <f t="shared" si="19"/>
        <v>#DIV/0!</v>
      </c>
      <c r="AO76" s="136">
        <f t="shared" si="82"/>
        <v>0</v>
      </c>
      <c r="AP76" s="151">
        <f t="shared" si="82"/>
        <v>0</v>
      </c>
      <c r="AQ76" s="151" t="e">
        <f t="shared" si="28"/>
        <v>#DIV/0!</v>
      </c>
      <c r="AR76" s="177"/>
    </row>
    <row r="77" spans="1:44" ht="33.75" customHeight="1">
      <c r="A77" s="334"/>
      <c r="B77" s="333"/>
      <c r="C77" s="336"/>
      <c r="D77" s="155" t="s">
        <v>2</v>
      </c>
      <c r="E77" s="136">
        <f t="shared" ref="E77:F79" si="89">H77+K77+N77+Q77+T77+W77+Z77+AC77+AF77+AI77+AL77+AO77</f>
        <v>0</v>
      </c>
      <c r="F77" s="156">
        <f t="shared" si="89"/>
        <v>0</v>
      </c>
      <c r="G77" s="153" t="e">
        <f t="shared" si="21"/>
        <v>#DIV/0!</v>
      </c>
      <c r="H77" s="159">
        <v>0</v>
      </c>
      <c r="I77" s="160">
        <v>0</v>
      </c>
      <c r="J77" s="153" t="e">
        <f t="shared" si="22"/>
        <v>#DIV/0!</v>
      </c>
      <c r="K77" s="159">
        <v>0</v>
      </c>
      <c r="L77" s="160">
        <v>0</v>
      </c>
      <c r="M77" s="153" t="e">
        <f t="shared" si="23"/>
        <v>#DIV/0!</v>
      </c>
      <c r="N77" s="159">
        <v>0</v>
      </c>
      <c r="O77" s="160">
        <v>0</v>
      </c>
      <c r="P77" s="153" t="e">
        <f t="shared" si="24"/>
        <v>#DIV/0!</v>
      </c>
      <c r="Q77" s="159">
        <v>0</v>
      </c>
      <c r="R77" s="160">
        <v>0</v>
      </c>
      <c r="S77" s="153" t="e">
        <f t="shared" si="25"/>
        <v>#DIV/0!</v>
      </c>
      <c r="T77" s="159">
        <v>0</v>
      </c>
      <c r="U77" s="160">
        <v>0</v>
      </c>
      <c r="V77" s="153" t="e">
        <f t="shared" si="26"/>
        <v>#DIV/0!</v>
      </c>
      <c r="W77" s="159">
        <v>0</v>
      </c>
      <c r="X77" s="160">
        <v>0</v>
      </c>
      <c r="Y77" s="153" t="e">
        <f t="shared" si="27"/>
        <v>#DIV/0!</v>
      </c>
      <c r="Z77" s="159">
        <v>0</v>
      </c>
      <c r="AA77" s="160">
        <v>0</v>
      </c>
      <c r="AB77" s="153" t="e">
        <f t="shared" si="15"/>
        <v>#DIV/0!</v>
      </c>
      <c r="AC77" s="159">
        <v>0</v>
      </c>
      <c r="AD77" s="160">
        <v>0</v>
      </c>
      <c r="AE77" s="153" t="e">
        <f t="shared" si="16"/>
        <v>#DIV/0!</v>
      </c>
      <c r="AF77" s="159">
        <v>0</v>
      </c>
      <c r="AG77" s="160">
        <v>0</v>
      </c>
      <c r="AH77" s="153" t="e">
        <f t="shared" si="17"/>
        <v>#DIV/0!</v>
      </c>
      <c r="AI77" s="159">
        <v>0</v>
      </c>
      <c r="AJ77" s="160">
        <v>0</v>
      </c>
      <c r="AK77" s="153" t="e">
        <f t="shared" si="18"/>
        <v>#DIV/0!</v>
      </c>
      <c r="AL77" s="159">
        <v>0</v>
      </c>
      <c r="AM77" s="160">
        <v>0</v>
      </c>
      <c r="AN77" s="153" t="e">
        <f t="shared" si="19"/>
        <v>#DIV/0!</v>
      </c>
      <c r="AO77" s="159">
        <v>0</v>
      </c>
      <c r="AP77" s="160">
        <v>0</v>
      </c>
      <c r="AQ77" s="153" t="e">
        <f t="shared" si="28"/>
        <v>#DIV/0!</v>
      </c>
      <c r="AR77" s="163"/>
    </row>
    <row r="78" spans="1:44" ht="33.75" customHeight="1">
      <c r="A78" s="334"/>
      <c r="B78" s="333"/>
      <c r="C78" s="336"/>
      <c r="D78" s="155" t="s">
        <v>43</v>
      </c>
      <c r="E78" s="136">
        <f t="shared" si="89"/>
        <v>0</v>
      </c>
      <c r="F78" s="156">
        <f t="shared" si="89"/>
        <v>0</v>
      </c>
      <c r="G78" s="153" t="e">
        <f t="shared" si="21"/>
        <v>#DIV/0!</v>
      </c>
      <c r="H78" s="159">
        <v>0</v>
      </c>
      <c r="I78" s="160">
        <v>0</v>
      </c>
      <c r="J78" s="153" t="e">
        <f t="shared" si="22"/>
        <v>#DIV/0!</v>
      </c>
      <c r="K78" s="159">
        <v>0</v>
      </c>
      <c r="L78" s="160">
        <v>0</v>
      </c>
      <c r="M78" s="153" t="e">
        <f t="shared" si="23"/>
        <v>#DIV/0!</v>
      </c>
      <c r="N78" s="159">
        <v>0</v>
      </c>
      <c r="O78" s="160">
        <v>0</v>
      </c>
      <c r="P78" s="153" t="e">
        <f t="shared" si="24"/>
        <v>#DIV/0!</v>
      </c>
      <c r="Q78" s="159">
        <v>0</v>
      </c>
      <c r="R78" s="160"/>
      <c r="S78" s="153" t="e">
        <f t="shared" si="25"/>
        <v>#DIV/0!</v>
      </c>
      <c r="T78" s="159">
        <v>0</v>
      </c>
      <c r="U78" s="160"/>
      <c r="V78" s="153" t="e">
        <f t="shared" si="26"/>
        <v>#DIV/0!</v>
      </c>
      <c r="W78" s="159">
        <v>0</v>
      </c>
      <c r="X78" s="160"/>
      <c r="Y78" s="153" t="e">
        <f t="shared" si="27"/>
        <v>#DIV/0!</v>
      </c>
      <c r="Z78" s="159">
        <v>0</v>
      </c>
      <c r="AA78" s="160"/>
      <c r="AB78" s="153" t="e">
        <f t="shared" si="15"/>
        <v>#DIV/0!</v>
      </c>
      <c r="AC78" s="159">
        <v>0</v>
      </c>
      <c r="AD78" s="160"/>
      <c r="AE78" s="153" t="e">
        <f t="shared" si="16"/>
        <v>#DIV/0!</v>
      </c>
      <c r="AF78" s="159">
        <v>0</v>
      </c>
      <c r="AG78" s="160"/>
      <c r="AH78" s="153" t="e">
        <f t="shared" si="17"/>
        <v>#DIV/0!</v>
      </c>
      <c r="AI78" s="159">
        <v>0</v>
      </c>
      <c r="AJ78" s="160"/>
      <c r="AK78" s="153" t="e">
        <f t="shared" si="18"/>
        <v>#DIV/0!</v>
      </c>
      <c r="AL78" s="159">
        <v>0</v>
      </c>
      <c r="AM78" s="160"/>
      <c r="AN78" s="153" t="e">
        <f t="shared" si="19"/>
        <v>#DIV/0!</v>
      </c>
      <c r="AO78" s="159">
        <v>0</v>
      </c>
      <c r="AP78" s="160"/>
      <c r="AQ78" s="153" t="e">
        <f t="shared" si="28"/>
        <v>#DIV/0!</v>
      </c>
      <c r="AR78" s="163"/>
    </row>
    <row r="79" spans="1:44" ht="33.75" customHeight="1">
      <c r="A79" s="334"/>
      <c r="B79" s="333"/>
      <c r="C79" s="336"/>
      <c r="D79" s="155" t="s">
        <v>308</v>
      </c>
      <c r="E79" s="136">
        <f t="shared" si="89"/>
        <v>0</v>
      </c>
      <c r="F79" s="156">
        <f t="shared" si="89"/>
        <v>0</v>
      </c>
      <c r="G79" s="153" t="e">
        <f t="shared" si="21"/>
        <v>#DIV/0!</v>
      </c>
      <c r="H79" s="159">
        <v>0</v>
      </c>
      <c r="I79" s="160">
        <v>0</v>
      </c>
      <c r="J79" s="153" t="e">
        <f t="shared" si="22"/>
        <v>#DIV/0!</v>
      </c>
      <c r="K79" s="159">
        <v>0</v>
      </c>
      <c r="L79" s="160">
        <v>0</v>
      </c>
      <c r="M79" s="153" t="e">
        <f t="shared" si="23"/>
        <v>#DIV/0!</v>
      </c>
      <c r="N79" s="159">
        <v>0</v>
      </c>
      <c r="O79" s="160">
        <v>0</v>
      </c>
      <c r="P79" s="153" t="e">
        <f t="shared" si="24"/>
        <v>#DIV/0!</v>
      </c>
      <c r="Q79" s="159">
        <v>0</v>
      </c>
      <c r="R79" s="160">
        <v>0</v>
      </c>
      <c r="S79" s="153" t="e">
        <f t="shared" si="25"/>
        <v>#DIV/0!</v>
      </c>
      <c r="T79" s="159">
        <v>0</v>
      </c>
      <c r="U79" s="160">
        <v>0</v>
      </c>
      <c r="V79" s="153" t="e">
        <f t="shared" si="26"/>
        <v>#DIV/0!</v>
      </c>
      <c r="W79" s="159">
        <v>0</v>
      </c>
      <c r="X79" s="160">
        <v>0</v>
      </c>
      <c r="Y79" s="153" t="e">
        <f t="shared" si="27"/>
        <v>#DIV/0!</v>
      </c>
      <c r="Z79" s="159">
        <v>0</v>
      </c>
      <c r="AA79" s="160">
        <v>0</v>
      </c>
      <c r="AB79" s="153" t="e">
        <f t="shared" si="15"/>
        <v>#DIV/0!</v>
      </c>
      <c r="AC79" s="159">
        <v>0</v>
      </c>
      <c r="AD79" s="160">
        <v>0</v>
      </c>
      <c r="AE79" s="153" t="e">
        <f t="shared" si="16"/>
        <v>#DIV/0!</v>
      </c>
      <c r="AF79" s="159">
        <v>0</v>
      </c>
      <c r="AG79" s="160">
        <v>0</v>
      </c>
      <c r="AH79" s="153" t="e">
        <f t="shared" si="17"/>
        <v>#DIV/0!</v>
      </c>
      <c r="AI79" s="159">
        <v>0</v>
      </c>
      <c r="AJ79" s="160">
        <v>0</v>
      </c>
      <c r="AK79" s="153" t="e">
        <f t="shared" si="18"/>
        <v>#DIV/0!</v>
      </c>
      <c r="AL79" s="159">
        <v>0</v>
      </c>
      <c r="AM79" s="160">
        <v>0</v>
      </c>
      <c r="AN79" s="153" t="e">
        <f t="shared" si="19"/>
        <v>#DIV/0!</v>
      </c>
      <c r="AO79" s="159">
        <v>0</v>
      </c>
      <c r="AP79" s="160">
        <v>0</v>
      </c>
      <c r="AQ79" s="153" t="e">
        <f t="shared" si="28"/>
        <v>#DIV/0!</v>
      </c>
      <c r="AR79" s="163"/>
    </row>
    <row r="80" spans="1:44" ht="33.75" customHeight="1">
      <c r="A80" s="334" t="s">
        <v>12</v>
      </c>
      <c r="B80" s="335" t="s">
        <v>321</v>
      </c>
      <c r="C80" s="336" t="s">
        <v>322</v>
      </c>
      <c r="D80" s="150" t="s">
        <v>307</v>
      </c>
      <c r="E80" s="136">
        <f>E81+E82+E83</f>
        <v>16161.099999999999</v>
      </c>
      <c r="F80" s="151">
        <f t="shared" ref="F80:AP80" si="90">F81+F82+F83</f>
        <v>5924.7999999999993</v>
      </c>
      <c r="G80" s="151">
        <f t="shared" si="21"/>
        <v>36.66087085656298</v>
      </c>
      <c r="H80" s="136">
        <f t="shared" si="90"/>
        <v>233.7</v>
      </c>
      <c r="I80" s="151">
        <f t="shared" si="90"/>
        <v>233.7</v>
      </c>
      <c r="J80" s="151">
        <f t="shared" si="22"/>
        <v>100</v>
      </c>
      <c r="K80" s="136">
        <f t="shared" ref="K80" si="91">K81+K82+K83</f>
        <v>768.9</v>
      </c>
      <c r="L80" s="151">
        <f t="shared" si="90"/>
        <v>768.9</v>
      </c>
      <c r="M80" s="151">
        <f t="shared" si="23"/>
        <v>100</v>
      </c>
      <c r="N80" s="136">
        <f t="shared" ref="N80" si="92">N81+N82+N83</f>
        <v>1496.3</v>
      </c>
      <c r="O80" s="151">
        <f t="shared" si="90"/>
        <v>1496.3</v>
      </c>
      <c r="P80" s="151">
        <f t="shared" si="24"/>
        <v>100</v>
      </c>
      <c r="Q80" s="136">
        <f t="shared" ref="Q80" si="93">Q81+Q82+Q83</f>
        <v>450.5</v>
      </c>
      <c r="R80" s="151">
        <f t="shared" si="90"/>
        <v>450.5</v>
      </c>
      <c r="S80" s="151">
        <f t="shared" si="25"/>
        <v>100</v>
      </c>
      <c r="T80" s="136">
        <f t="shared" ref="T80" si="94">T81+T82+T83</f>
        <v>1764.7</v>
      </c>
      <c r="U80" s="151">
        <f t="shared" si="90"/>
        <v>1764.7</v>
      </c>
      <c r="V80" s="151">
        <f t="shared" si="26"/>
        <v>100</v>
      </c>
      <c r="W80" s="136">
        <f t="shared" ref="W80" si="95">W81+W82+W83</f>
        <v>1500</v>
      </c>
      <c r="X80" s="151">
        <f t="shared" si="90"/>
        <v>1210.7</v>
      </c>
      <c r="Y80" s="151">
        <f t="shared" si="27"/>
        <v>80.713333333333338</v>
      </c>
      <c r="Z80" s="136">
        <f t="shared" ref="Z80" si="96">Z81+Z82+Z83</f>
        <v>1500</v>
      </c>
      <c r="AA80" s="151">
        <f t="shared" si="90"/>
        <v>0</v>
      </c>
      <c r="AB80" s="151">
        <f t="shared" si="15"/>
        <v>0</v>
      </c>
      <c r="AC80" s="136">
        <f t="shared" si="90"/>
        <v>1500</v>
      </c>
      <c r="AD80" s="151">
        <f t="shared" si="90"/>
        <v>0</v>
      </c>
      <c r="AE80" s="151">
        <f t="shared" si="16"/>
        <v>0</v>
      </c>
      <c r="AF80" s="136">
        <f t="shared" si="90"/>
        <v>1500</v>
      </c>
      <c r="AG80" s="151">
        <f t="shared" si="90"/>
        <v>0</v>
      </c>
      <c r="AH80" s="151">
        <f t="shared" si="17"/>
        <v>0</v>
      </c>
      <c r="AI80" s="136">
        <f t="shared" si="90"/>
        <v>1500</v>
      </c>
      <c r="AJ80" s="151">
        <f t="shared" si="90"/>
        <v>0</v>
      </c>
      <c r="AK80" s="151">
        <f t="shared" si="18"/>
        <v>0</v>
      </c>
      <c r="AL80" s="136">
        <f t="shared" si="90"/>
        <v>1500</v>
      </c>
      <c r="AM80" s="151">
        <f t="shared" si="90"/>
        <v>0</v>
      </c>
      <c r="AN80" s="151">
        <f t="shared" si="19"/>
        <v>0</v>
      </c>
      <c r="AO80" s="136">
        <f t="shared" si="90"/>
        <v>2447</v>
      </c>
      <c r="AP80" s="151">
        <f t="shared" si="90"/>
        <v>0</v>
      </c>
      <c r="AQ80" s="151">
        <f t="shared" si="28"/>
        <v>0</v>
      </c>
      <c r="AR80" s="177"/>
    </row>
    <row r="81" spans="1:44" ht="33.75" customHeight="1">
      <c r="A81" s="334"/>
      <c r="B81" s="335"/>
      <c r="C81" s="336"/>
      <c r="D81" s="155" t="s">
        <v>2</v>
      </c>
      <c r="E81" s="136">
        <f t="shared" ref="E81:F83" si="97">H81+K81+N81+Q81+T81+W81+Z81+AC81+AF81+AI81+AL81+AO81</f>
        <v>16161.099999999999</v>
      </c>
      <c r="F81" s="156">
        <f t="shared" si="97"/>
        <v>5924.7999999999993</v>
      </c>
      <c r="G81" s="153">
        <f t="shared" si="21"/>
        <v>36.66087085656298</v>
      </c>
      <c r="H81" s="157">
        <v>233.7</v>
      </c>
      <c r="I81" s="158">
        <v>233.7</v>
      </c>
      <c r="J81" s="153">
        <f t="shared" si="22"/>
        <v>100</v>
      </c>
      <c r="K81" s="157">
        <v>768.9</v>
      </c>
      <c r="L81" s="158">
        <v>768.9</v>
      </c>
      <c r="M81" s="153">
        <f t="shared" si="23"/>
        <v>100</v>
      </c>
      <c r="N81" s="157">
        <v>1496.3</v>
      </c>
      <c r="O81" s="158">
        <v>1496.3</v>
      </c>
      <c r="P81" s="153">
        <f t="shared" si="24"/>
        <v>100</v>
      </c>
      <c r="Q81" s="157">
        <v>450.5</v>
      </c>
      <c r="R81" s="158">
        <v>450.5</v>
      </c>
      <c r="S81" s="153">
        <f t="shared" si="25"/>
        <v>100</v>
      </c>
      <c r="T81" s="157">
        <v>1764.7</v>
      </c>
      <c r="U81" s="158">
        <v>1764.7</v>
      </c>
      <c r="V81" s="153">
        <f t="shared" si="26"/>
        <v>100</v>
      </c>
      <c r="W81" s="157">
        <v>1500</v>
      </c>
      <c r="X81" s="158">
        <v>1210.7</v>
      </c>
      <c r="Y81" s="153">
        <f t="shared" si="27"/>
        <v>80.713333333333338</v>
      </c>
      <c r="Z81" s="157">
        <v>1500</v>
      </c>
      <c r="AA81" s="158"/>
      <c r="AB81" s="153">
        <f t="shared" si="15"/>
        <v>0</v>
      </c>
      <c r="AC81" s="157">
        <v>1500</v>
      </c>
      <c r="AD81" s="158"/>
      <c r="AE81" s="153">
        <f t="shared" si="16"/>
        <v>0</v>
      </c>
      <c r="AF81" s="157">
        <v>1500</v>
      </c>
      <c r="AG81" s="158"/>
      <c r="AH81" s="153">
        <f t="shared" si="17"/>
        <v>0</v>
      </c>
      <c r="AI81" s="157">
        <v>1500</v>
      </c>
      <c r="AJ81" s="158"/>
      <c r="AK81" s="153">
        <f t="shared" si="18"/>
        <v>0</v>
      </c>
      <c r="AL81" s="157">
        <v>1500</v>
      </c>
      <c r="AM81" s="158"/>
      <c r="AN81" s="153">
        <f t="shared" si="19"/>
        <v>0</v>
      </c>
      <c r="AO81" s="157">
        <f>1662.2+1049.5-264.7</f>
        <v>2447</v>
      </c>
      <c r="AP81" s="158"/>
      <c r="AQ81" s="153">
        <f t="shared" si="28"/>
        <v>0</v>
      </c>
      <c r="AR81" s="163"/>
    </row>
    <row r="82" spans="1:44" ht="33.75" customHeight="1">
      <c r="A82" s="334"/>
      <c r="B82" s="335"/>
      <c r="C82" s="336"/>
      <c r="D82" s="155" t="s">
        <v>43</v>
      </c>
      <c r="E82" s="136">
        <f t="shared" si="97"/>
        <v>0</v>
      </c>
      <c r="F82" s="156">
        <f t="shared" si="97"/>
        <v>0</v>
      </c>
      <c r="G82" s="153" t="e">
        <f t="shared" si="21"/>
        <v>#DIV/0!</v>
      </c>
      <c r="H82" s="159">
        <v>0</v>
      </c>
      <c r="I82" s="160">
        <v>0</v>
      </c>
      <c r="J82" s="153" t="e">
        <f t="shared" si="22"/>
        <v>#DIV/0!</v>
      </c>
      <c r="K82" s="159">
        <v>0</v>
      </c>
      <c r="L82" s="160">
        <v>0</v>
      </c>
      <c r="M82" s="153" t="e">
        <f t="shared" si="23"/>
        <v>#DIV/0!</v>
      </c>
      <c r="N82" s="159">
        <v>0</v>
      </c>
      <c r="O82" s="160">
        <v>0</v>
      </c>
      <c r="P82" s="153" t="e">
        <f t="shared" si="24"/>
        <v>#DIV/0!</v>
      </c>
      <c r="Q82" s="159">
        <v>0</v>
      </c>
      <c r="R82" s="160">
        <v>0</v>
      </c>
      <c r="S82" s="153" t="e">
        <f t="shared" si="25"/>
        <v>#DIV/0!</v>
      </c>
      <c r="T82" s="159">
        <v>0</v>
      </c>
      <c r="U82" s="160">
        <v>0</v>
      </c>
      <c r="V82" s="153" t="e">
        <f t="shared" si="26"/>
        <v>#DIV/0!</v>
      </c>
      <c r="W82" s="159">
        <v>0</v>
      </c>
      <c r="X82" s="160">
        <v>0</v>
      </c>
      <c r="Y82" s="153" t="e">
        <f t="shared" si="27"/>
        <v>#DIV/0!</v>
      </c>
      <c r="Z82" s="159">
        <v>0</v>
      </c>
      <c r="AA82" s="160">
        <v>0</v>
      </c>
      <c r="AB82" s="153" t="e">
        <f t="shared" si="15"/>
        <v>#DIV/0!</v>
      </c>
      <c r="AC82" s="159">
        <v>0</v>
      </c>
      <c r="AD82" s="160">
        <v>0</v>
      </c>
      <c r="AE82" s="153" t="e">
        <f t="shared" si="16"/>
        <v>#DIV/0!</v>
      </c>
      <c r="AF82" s="159">
        <v>0</v>
      </c>
      <c r="AG82" s="160">
        <v>0</v>
      </c>
      <c r="AH82" s="153" t="e">
        <f t="shared" si="17"/>
        <v>#DIV/0!</v>
      </c>
      <c r="AI82" s="159">
        <v>0</v>
      </c>
      <c r="AJ82" s="160">
        <v>0</v>
      </c>
      <c r="AK82" s="153" t="e">
        <f t="shared" si="18"/>
        <v>#DIV/0!</v>
      </c>
      <c r="AL82" s="159">
        <v>0</v>
      </c>
      <c r="AM82" s="160">
        <v>0</v>
      </c>
      <c r="AN82" s="153" t="e">
        <f t="shared" si="19"/>
        <v>#DIV/0!</v>
      </c>
      <c r="AO82" s="159">
        <v>0</v>
      </c>
      <c r="AP82" s="160">
        <v>0</v>
      </c>
      <c r="AQ82" s="153" t="e">
        <f t="shared" si="28"/>
        <v>#DIV/0!</v>
      </c>
      <c r="AR82" s="163"/>
    </row>
    <row r="83" spans="1:44" ht="33.75" customHeight="1">
      <c r="A83" s="334"/>
      <c r="B83" s="335"/>
      <c r="C83" s="336"/>
      <c r="D83" s="155" t="s">
        <v>308</v>
      </c>
      <c r="E83" s="136">
        <f t="shared" si="97"/>
        <v>0</v>
      </c>
      <c r="F83" s="156">
        <f t="shared" si="97"/>
        <v>0</v>
      </c>
      <c r="G83" s="153" t="e">
        <f t="shared" si="21"/>
        <v>#DIV/0!</v>
      </c>
      <c r="H83" s="159">
        <v>0</v>
      </c>
      <c r="I83" s="160">
        <v>0</v>
      </c>
      <c r="J83" s="153" t="e">
        <f t="shared" si="22"/>
        <v>#DIV/0!</v>
      </c>
      <c r="K83" s="159">
        <v>0</v>
      </c>
      <c r="L83" s="160">
        <v>0</v>
      </c>
      <c r="M83" s="153" t="e">
        <f t="shared" si="23"/>
        <v>#DIV/0!</v>
      </c>
      <c r="N83" s="159">
        <v>0</v>
      </c>
      <c r="O83" s="160">
        <v>0</v>
      </c>
      <c r="P83" s="153" t="e">
        <f t="shared" si="24"/>
        <v>#DIV/0!</v>
      </c>
      <c r="Q83" s="159">
        <v>0</v>
      </c>
      <c r="R83" s="160">
        <v>0</v>
      </c>
      <c r="S83" s="153" t="e">
        <f t="shared" si="25"/>
        <v>#DIV/0!</v>
      </c>
      <c r="T83" s="159">
        <v>0</v>
      </c>
      <c r="U83" s="160">
        <v>0</v>
      </c>
      <c r="V83" s="153" t="e">
        <f t="shared" si="26"/>
        <v>#DIV/0!</v>
      </c>
      <c r="W83" s="159">
        <v>0</v>
      </c>
      <c r="X83" s="160">
        <v>0</v>
      </c>
      <c r="Y83" s="153" t="e">
        <f t="shared" si="27"/>
        <v>#DIV/0!</v>
      </c>
      <c r="Z83" s="159">
        <v>0</v>
      </c>
      <c r="AA83" s="160">
        <v>0</v>
      </c>
      <c r="AB83" s="153" t="e">
        <f t="shared" si="15"/>
        <v>#DIV/0!</v>
      </c>
      <c r="AC83" s="159">
        <v>0</v>
      </c>
      <c r="AD83" s="160">
        <v>0</v>
      </c>
      <c r="AE83" s="153" t="e">
        <f t="shared" si="16"/>
        <v>#DIV/0!</v>
      </c>
      <c r="AF83" s="159">
        <v>0</v>
      </c>
      <c r="AG83" s="160">
        <v>0</v>
      </c>
      <c r="AH83" s="153" t="e">
        <f t="shared" si="17"/>
        <v>#DIV/0!</v>
      </c>
      <c r="AI83" s="159">
        <v>0</v>
      </c>
      <c r="AJ83" s="160">
        <v>0</v>
      </c>
      <c r="AK83" s="153" t="e">
        <f t="shared" si="18"/>
        <v>#DIV/0!</v>
      </c>
      <c r="AL83" s="159">
        <v>0</v>
      </c>
      <c r="AM83" s="160">
        <v>0</v>
      </c>
      <c r="AN83" s="153" t="e">
        <f t="shared" si="19"/>
        <v>#DIV/0!</v>
      </c>
      <c r="AO83" s="159">
        <v>0</v>
      </c>
      <c r="AP83" s="160">
        <v>0</v>
      </c>
      <c r="AQ83" s="153" t="e">
        <f t="shared" si="28"/>
        <v>#DIV/0!</v>
      </c>
      <c r="AR83" s="163"/>
    </row>
    <row r="84" spans="1:44" ht="33.75" customHeight="1">
      <c r="A84" s="337" t="s">
        <v>323</v>
      </c>
      <c r="B84" s="333" t="s">
        <v>324</v>
      </c>
      <c r="C84" s="355" t="s">
        <v>325</v>
      </c>
      <c r="D84" s="150" t="s">
        <v>307</v>
      </c>
      <c r="E84" s="136">
        <f t="shared" ref="E84:F86" si="98">E88+E92+E97</f>
        <v>1554249.2</v>
      </c>
      <c r="F84" s="151">
        <f t="shared" si="98"/>
        <v>844674.2</v>
      </c>
      <c r="G84" s="151">
        <f t="shared" si="21"/>
        <v>54.346124160784512</v>
      </c>
      <c r="H84" s="136">
        <f t="shared" ref="H84:I86" si="99">H88+H92+H97</f>
        <v>52342.8</v>
      </c>
      <c r="I84" s="151">
        <f t="shared" si="99"/>
        <v>52342.799999999996</v>
      </c>
      <c r="J84" s="151">
        <f t="shared" si="22"/>
        <v>99.999999999999986</v>
      </c>
      <c r="K84" s="136">
        <f t="shared" ref="K84:L86" si="100">K88+K92+K97</f>
        <v>148007.29999999999</v>
      </c>
      <c r="L84" s="151">
        <f t="shared" si="100"/>
        <v>148007.29999999999</v>
      </c>
      <c r="M84" s="151">
        <f t="shared" si="23"/>
        <v>100</v>
      </c>
      <c r="N84" s="136">
        <f t="shared" ref="N84:O86" si="101">N88+N92+N97</f>
        <v>118763.1</v>
      </c>
      <c r="O84" s="151">
        <f t="shared" si="101"/>
        <v>118763.1</v>
      </c>
      <c r="P84" s="151">
        <f t="shared" si="24"/>
        <v>100</v>
      </c>
      <c r="Q84" s="136">
        <f t="shared" ref="Q84:R86" si="102">Q88+Q92+Q97</f>
        <v>177478.8</v>
      </c>
      <c r="R84" s="151">
        <f t="shared" si="102"/>
        <v>177487.8</v>
      </c>
      <c r="S84" s="151">
        <f t="shared" si="25"/>
        <v>100.00507102820168</v>
      </c>
      <c r="T84" s="136">
        <f t="shared" ref="T84:U86" si="103">T88+T92+T97</f>
        <v>120704.00000000001</v>
      </c>
      <c r="U84" s="151">
        <f t="shared" si="103"/>
        <v>120704.00000000001</v>
      </c>
      <c r="V84" s="151">
        <f t="shared" si="26"/>
        <v>100</v>
      </c>
      <c r="W84" s="136">
        <f t="shared" ref="W84:X86" si="104">W88+W92+W97</f>
        <v>214926.9</v>
      </c>
      <c r="X84" s="151">
        <f t="shared" si="104"/>
        <v>227369.19999999998</v>
      </c>
      <c r="Y84" s="151">
        <f t="shared" si="27"/>
        <v>105.78908456782281</v>
      </c>
      <c r="Z84" s="136">
        <f t="shared" ref="Z84:AA86" si="105">Z88+Z92+Z97</f>
        <v>134984.5</v>
      </c>
      <c r="AA84" s="151">
        <f t="shared" si="105"/>
        <v>0</v>
      </c>
      <c r="AB84" s="151">
        <f t="shared" si="15"/>
        <v>0</v>
      </c>
      <c r="AC84" s="136">
        <f t="shared" ref="AC84:AD86" si="106">AC88+AC92+AC97</f>
        <v>68982.299999999988</v>
      </c>
      <c r="AD84" s="151">
        <f t="shared" si="106"/>
        <v>0</v>
      </c>
      <c r="AE84" s="151">
        <f t="shared" si="16"/>
        <v>0</v>
      </c>
      <c r="AF84" s="136">
        <f t="shared" ref="AF84:AG86" si="107">AF88+AF92+AF97</f>
        <v>82152.100000000006</v>
      </c>
      <c r="AG84" s="151">
        <f t="shared" si="107"/>
        <v>0</v>
      </c>
      <c r="AH84" s="151">
        <f t="shared" si="17"/>
        <v>0</v>
      </c>
      <c r="AI84" s="136">
        <f t="shared" ref="AI84:AJ86" si="108">AI88+AI92+AI97</f>
        <v>125051.2</v>
      </c>
      <c r="AJ84" s="151">
        <f t="shared" si="108"/>
        <v>0</v>
      </c>
      <c r="AK84" s="151">
        <f t="shared" si="18"/>
        <v>0</v>
      </c>
      <c r="AL84" s="136">
        <f t="shared" ref="AL84:AM86" si="109">AL88+AL92+AL97</f>
        <v>119923</v>
      </c>
      <c r="AM84" s="151">
        <f t="shared" si="109"/>
        <v>0</v>
      </c>
      <c r="AN84" s="151">
        <f t="shared" si="19"/>
        <v>0</v>
      </c>
      <c r="AO84" s="136">
        <f t="shared" ref="AO84:AP86" si="110">AO88+AO92+AO97</f>
        <v>190933.19999999998</v>
      </c>
      <c r="AP84" s="151">
        <f t="shared" si="110"/>
        <v>0</v>
      </c>
      <c r="AQ84" s="151">
        <f t="shared" si="28"/>
        <v>0</v>
      </c>
      <c r="AR84" s="177"/>
    </row>
    <row r="85" spans="1:44" ht="33.75" customHeight="1">
      <c r="A85" s="337"/>
      <c r="B85" s="333"/>
      <c r="C85" s="355"/>
      <c r="D85" s="152" t="s">
        <v>2</v>
      </c>
      <c r="E85" s="136">
        <f t="shared" si="98"/>
        <v>1215867</v>
      </c>
      <c r="F85" s="153">
        <f t="shared" si="98"/>
        <v>646771.19999999995</v>
      </c>
      <c r="G85" s="153">
        <f t="shared" si="21"/>
        <v>53.194239172541067</v>
      </c>
      <c r="H85" s="154">
        <f t="shared" si="99"/>
        <v>32932.9</v>
      </c>
      <c r="I85" s="153">
        <f t="shared" si="99"/>
        <v>32932.899999999994</v>
      </c>
      <c r="J85" s="153">
        <f t="shared" si="22"/>
        <v>99.999999999999972</v>
      </c>
      <c r="K85" s="154">
        <f t="shared" si="100"/>
        <v>103801.29999999999</v>
      </c>
      <c r="L85" s="153">
        <f t="shared" si="100"/>
        <v>103801.29999999999</v>
      </c>
      <c r="M85" s="153">
        <f t="shared" si="23"/>
        <v>100</v>
      </c>
      <c r="N85" s="154">
        <f t="shared" si="101"/>
        <v>87798.1</v>
      </c>
      <c r="O85" s="153">
        <f t="shared" si="101"/>
        <v>87798.10000000002</v>
      </c>
      <c r="P85" s="153">
        <f t="shared" si="24"/>
        <v>100.00000000000003</v>
      </c>
      <c r="Q85" s="154">
        <f t="shared" si="102"/>
        <v>128428.5</v>
      </c>
      <c r="R85" s="153">
        <f t="shared" si="102"/>
        <v>128437.5</v>
      </c>
      <c r="S85" s="153">
        <f t="shared" si="25"/>
        <v>100.00700779032692</v>
      </c>
      <c r="T85" s="154">
        <f t="shared" si="103"/>
        <v>97492.1</v>
      </c>
      <c r="U85" s="153">
        <f t="shared" si="103"/>
        <v>97492.1</v>
      </c>
      <c r="V85" s="153">
        <f t="shared" si="26"/>
        <v>100</v>
      </c>
      <c r="W85" s="154">
        <f t="shared" si="104"/>
        <v>188600</v>
      </c>
      <c r="X85" s="153">
        <f t="shared" si="104"/>
        <v>196309.3</v>
      </c>
      <c r="Y85" s="153">
        <f t="shared" si="27"/>
        <v>104.08764581124072</v>
      </c>
      <c r="Z85" s="154">
        <f t="shared" si="105"/>
        <v>110500</v>
      </c>
      <c r="AA85" s="153">
        <f t="shared" si="105"/>
        <v>0</v>
      </c>
      <c r="AB85" s="153">
        <f t="shared" si="15"/>
        <v>0</v>
      </c>
      <c r="AC85" s="154">
        <f t="shared" si="106"/>
        <v>53427.7</v>
      </c>
      <c r="AD85" s="153">
        <f t="shared" si="106"/>
        <v>0</v>
      </c>
      <c r="AE85" s="153">
        <f t="shared" si="16"/>
        <v>0</v>
      </c>
      <c r="AF85" s="154">
        <f t="shared" si="107"/>
        <v>64600</v>
      </c>
      <c r="AG85" s="153">
        <f t="shared" si="107"/>
        <v>0</v>
      </c>
      <c r="AH85" s="153">
        <f t="shared" si="17"/>
        <v>0</v>
      </c>
      <c r="AI85" s="154">
        <f t="shared" si="108"/>
        <v>103500</v>
      </c>
      <c r="AJ85" s="153">
        <f t="shared" si="108"/>
        <v>0</v>
      </c>
      <c r="AK85" s="153">
        <f t="shared" si="18"/>
        <v>0</v>
      </c>
      <c r="AL85" s="154">
        <f t="shared" si="109"/>
        <v>94479.9</v>
      </c>
      <c r="AM85" s="153">
        <f t="shared" si="109"/>
        <v>0</v>
      </c>
      <c r="AN85" s="153">
        <f t="shared" si="19"/>
        <v>0</v>
      </c>
      <c r="AO85" s="154">
        <f t="shared" si="110"/>
        <v>150306.5</v>
      </c>
      <c r="AP85" s="153">
        <f t="shared" si="110"/>
        <v>0</v>
      </c>
      <c r="AQ85" s="153">
        <f t="shared" si="28"/>
        <v>0</v>
      </c>
      <c r="AR85" s="163"/>
    </row>
    <row r="86" spans="1:44" ht="33.75" customHeight="1">
      <c r="A86" s="337"/>
      <c r="B86" s="333"/>
      <c r="C86" s="355"/>
      <c r="D86" s="152" t="s">
        <v>43</v>
      </c>
      <c r="E86" s="136">
        <f t="shared" si="98"/>
        <v>279041</v>
      </c>
      <c r="F86" s="153">
        <f t="shared" si="98"/>
        <v>168765.2</v>
      </c>
      <c r="G86" s="153">
        <f t="shared" si="21"/>
        <v>60.480431191115294</v>
      </c>
      <c r="H86" s="154">
        <f t="shared" si="99"/>
        <v>17932</v>
      </c>
      <c r="I86" s="153">
        <f t="shared" si="99"/>
        <v>17932</v>
      </c>
      <c r="J86" s="153">
        <f t="shared" si="22"/>
        <v>100</v>
      </c>
      <c r="K86" s="154">
        <f t="shared" si="100"/>
        <v>38062.6</v>
      </c>
      <c r="L86" s="153">
        <f t="shared" si="100"/>
        <v>38062.6</v>
      </c>
      <c r="M86" s="153">
        <f t="shared" si="23"/>
        <v>100</v>
      </c>
      <c r="N86" s="154">
        <f t="shared" si="101"/>
        <v>25891.199999999997</v>
      </c>
      <c r="O86" s="153">
        <f t="shared" si="101"/>
        <v>25891.199999999997</v>
      </c>
      <c r="P86" s="153">
        <f t="shared" si="24"/>
        <v>100</v>
      </c>
      <c r="Q86" s="154">
        <f t="shared" si="102"/>
        <v>42031.199999999997</v>
      </c>
      <c r="R86" s="153">
        <f t="shared" si="102"/>
        <v>42031.199999999997</v>
      </c>
      <c r="S86" s="153">
        <f t="shared" si="25"/>
        <v>100</v>
      </c>
      <c r="T86" s="154">
        <f t="shared" si="103"/>
        <v>18506.599999999999</v>
      </c>
      <c r="U86" s="153">
        <f t="shared" si="103"/>
        <v>18506.599999999999</v>
      </c>
      <c r="V86" s="153">
        <f t="shared" si="26"/>
        <v>100</v>
      </c>
      <c r="W86" s="154">
        <f t="shared" si="104"/>
        <v>22520.3</v>
      </c>
      <c r="X86" s="153">
        <f t="shared" si="104"/>
        <v>26341.599999999999</v>
      </c>
      <c r="Y86" s="153">
        <f t="shared" si="27"/>
        <v>116.96824642655737</v>
      </c>
      <c r="Z86" s="154">
        <f t="shared" si="105"/>
        <v>21296.9</v>
      </c>
      <c r="AA86" s="153">
        <f t="shared" si="105"/>
        <v>0</v>
      </c>
      <c r="AB86" s="153">
        <f t="shared" si="15"/>
        <v>0</v>
      </c>
      <c r="AC86" s="154">
        <f t="shared" si="106"/>
        <v>14854.6</v>
      </c>
      <c r="AD86" s="153">
        <f t="shared" si="106"/>
        <v>0</v>
      </c>
      <c r="AE86" s="153">
        <f t="shared" si="16"/>
        <v>0</v>
      </c>
      <c r="AF86" s="154">
        <f t="shared" si="107"/>
        <v>11652.099999999999</v>
      </c>
      <c r="AG86" s="153">
        <f t="shared" si="107"/>
        <v>0</v>
      </c>
      <c r="AH86" s="153">
        <f t="shared" si="17"/>
        <v>0</v>
      </c>
      <c r="AI86" s="154">
        <f t="shared" si="108"/>
        <v>15951.2</v>
      </c>
      <c r="AJ86" s="153">
        <f t="shared" si="108"/>
        <v>0</v>
      </c>
      <c r="AK86" s="153">
        <f t="shared" si="18"/>
        <v>0</v>
      </c>
      <c r="AL86" s="154">
        <f t="shared" si="109"/>
        <v>19343.099999999999</v>
      </c>
      <c r="AM86" s="153">
        <f t="shared" si="109"/>
        <v>0</v>
      </c>
      <c r="AN86" s="153">
        <f t="shared" si="19"/>
        <v>0</v>
      </c>
      <c r="AO86" s="154">
        <f t="shared" si="110"/>
        <v>30999.199999999997</v>
      </c>
      <c r="AP86" s="153">
        <f t="shared" si="110"/>
        <v>0</v>
      </c>
      <c r="AQ86" s="153">
        <f t="shared" si="28"/>
        <v>0</v>
      </c>
      <c r="AR86" s="163"/>
    </row>
    <row r="87" spans="1:44" ht="33.75" customHeight="1">
      <c r="A87" s="337"/>
      <c r="B87" s="333"/>
      <c r="C87" s="355"/>
      <c r="D87" s="152" t="s">
        <v>308</v>
      </c>
      <c r="E87" s="136">
        <f>E91+E96+E100</f>
        <v>59341.2</v>
      </c>
      <c r="F87" s="153">
        <f>F91+F96+F100</f>
        <v>29137.8</v>
      </c>
      <c r="G87" s="153">
        <f t="shared" si="21"/>
        <v>49.102141513821763</v>
      </c>
      <c r="H87" s="154">
        <f>H91+H96+H100</f>
        <v>1477.9</v>
      </c>
      <c r="I87" s="153">
        <f>I91+I96+I100</f>
        <v>1477.9</v>
      </c>
      <c r="J87" s="153">
        <f t="shared" si="22"/>
        <v>100</v>
      </c>
      <c r="K87" s="154">
        <f t="shared" ref="K87" si="111">K91+K96+K100</f>
        <v>6143.4</v>
      </c>
      <c r="L87" s="153">
        <f>L91+L96+L100</f>
        <v>6143.4</v>
      </c>
      <c r="M87" s="153">
        <f t="shared" si="23"/>
        <v>100</v>
      </c>
      <c r="N87" s="154">
        <f t="shared" ref="N87" si="112">N91+N96+N100</f>
        <v>5073.8</v>
      </c>
      <c r="O87" s="153">
        <f>O91+O96+O100</f>
        <v>5073.8</v>
      </c>
      <c r="P87" s="153">
        <f t="shared" si="24"/>
        <v>100</v>
      </c>
      <c r="Q87" s="154">
        <f t="shared" ref="Q87" si="113">Q91+Q96+Q100</f>
        <v>7019.1</v>
      </c>
      <c r="R87" s="153">
        <f>R91+R96+R100</f>
        <v>7019.1</v>
      </c>
      <c r="S87" s="153">
        <f t="shared" si="25"/>
        <v>100</v>
      </c>
      <c r="T87" s="154">
        <f t="shared" ref="T87" si="114">T91+T96+T100</f>
        <v>4705.3</v>
      </c>
      <c r="U87" s="153">
        <f>U91+U96+U100</f>
        <v>4705.3</v>
      </c>
      <c r="V87" s="153">
        <f t="shared" si="26"/>
        <v>100</v>
      </c>
      <c r="W87" s="154">
        <f t="shared" ref="W87" si="115">W91+W96+W100</f>
        <v>3806.6</v>
      </c>
      <c r="X87" s="153">
        <f>X91+X96+X100</f>
        <v>4718.3</v>
      </c>
      <c r="Y87" s="153">
        <f t="shared" si="27"/>
        <v>123.95050701413335</v>
      </c>
      <c r="Z87" s="154">
        <f t="shared" ref="Z87" si="116">Z91+Z96+Z100</f>
        <v>3187.6</v>
      </c>
      <c r="AA87" s="153">
        <f>AA91+AA96+AA100</f>
        <v>0</v>
      </c>
      <c r="AB87" s="153">
        <f t="shared" si="15"/>
        <v>0</v>
      </c>
      <c r="AC87" s="154">
        <f>AC91+AC96+AC100</f>
        <v>700</v>
      </c>
      <c r="AD87" s="153">
        <f>AD91+AD96+AD100</f>
        <v>0</v>
      </c>
      <c r="AE87" s="153">
        <f t="shared" si="16"/>
        <v>0</v>
      </c>
      <c r="AF87" s="154">
        <f>AF91+AF96+AF100</f>
        <v>5900</v>
      </c>
      <c r="AG87" s="153">
        <f>AG91+AG96+AG100</f>
        <v>0</v>
      </c>
      <c r="AH87" s="153">
        <f t="shared" si="17"/>
        <v>0</v>
      </c>
      <c r="AI87" s="154">
        <f>AI91+AI96+AI100</f>
        <v>5600</v>
      </c>
      <c r="AJ87" s="153">
        <f>AJ91+AJ96+AJ100</f>
        <v>0</v>
      </c>
      <c r="AK87" s="153">
        <f t="shared" si="18"/>
        <v>0</v>
      </c>
      <c r="AL87" s="154">
        <f>AL91+AL96+AL100</f>
        <v>6100</v>
      </c>
      <c r="AM87" s="153">
        <f>AM91+AM96+AM100</f>
        <v>0</v>
      </c>
      <c r="AN87" s="153">
        <f t="shared" si="19"/>
        <v>0</v>
      </c>
      <c r="AO87" s="154">
        <f>AO91+AO96+AO100</f>
        <v>9627.5</v>
      </c>
      <c r="AP87" s="153">
        <f>AP91+AP96+AP100</f>
        <v>0</v>
      </c>
      <c r="AQ87" s="153">
        <f t="shared" si="28"/>
        <v>0</v>
      </c>
      <c r="AR87" s="163"/>
    </row>
    <row r="88" spans="1:44" ht="33.75" customHeight="1">
      <c r="A88" s="337" t="s">
        <v>326</v>
      </c>
      <c r="B88" s="333" t="s">
        <v>327</v>
      </c>
      <c r="C88" s="355" t="s">
        <v>325</v>
      </c>
      <c r="D88" s="150" t="s">
        <v>307</v>
      </c>
      <c r="E88" s="136">
        <f>E89+E90+E91</f>
        <v>300357.40000000002</v>
      </c>
      <c r="F88" s="151">
        <f t="shared" ref="F88:AP88" si="117">F89+F90+F91</f>
        <v>127190.09999999999</v>
      </c>
      <c r="G88" s="151">
        <f t="shared" si="21"/>
        <v>42.346251499047462</v>
      </c>
      <c r="H88" s="136">
        <f t="shared" si="117"/>
        <v>5739.4000000000005</v>
      </c>
      <c r="I88" s="151">
        <f t="shared" si="117"/>
        <v>5739.4000000000005</v>
      </c>
      <c r="J88" s="151">
        <f t="shared" si="22"/>
        <v>100</v>
      </c>
      <c r="K88" s="136">
        <f t="shared" ref="K88" si="118">K89+K90+K91</f>
        <v>23447.7</v>
      </c>
      <c r="L88" s="151">
        <f t="shared" si="117"/>
        <v>23447.7</v>
      </c>
      <c r="M88" s="151">
        <f t="shared" si="23"/>
        <v>100</v>
      </c>
      <c r="N88" s="136">
        <f t="shared" ref="N88" si="119">N89+N90+N91</f>
        <v>18747.2</v>
      </c>
      <c r="O88" s="151">
        <f t="shared" si="117"/>
        <v>18747.2</v>
      </c>
      <c r="P88" s="151">
        <f t="shared" si="24"/>
        <v>100</v>
      </c>
      <c r="Q88" s="136">
        <f t="shared" ref="Q88" si="120">Q89+Q90+Q91</f>
        <v>25524.5</v>
      </c>
      <c r="R88" s="151">
        <f t="shared" si="117"/>
        <v>25524.5</v>
      </c>
      <c r="S88" s="151">
        <f t="shared" si="25"/>
        <v>100</v>
      </c>
      <c r="T88" s="136">
        <f t="shared" ref="T88" si="121">T89+T90+T91</f>
        <v>21679.7</v>
      </c>
      <c r="U88" s="151">
        <f t="shared" si="117"/>
        <v>21679.7</v>
      </c>
      <c r="V88" s="151">
        <f t="shared" si="26"/>
        <v>100</v>
      </c>
      <c r="W88" s="136">
        <f t="shared" ref="W88" si="122">W89+W90+W91</f>
        <v>34900</v>
      </c>
      <c r="X88" s="151">
        <f t="shared" si="117"/>
        <v>32051.600000000002</v>
      </c>
      <c r="Y88" s="151">
        <f t="shared" si="27"/>
        <v>91.838395415472789</v>
      </c>
      <c r="Z88" s="136">
        <f t="shared" ref="Z88" si="123">Z89+Z90+Z91</f>
        <v>30500</v>
      </c>
      <c r="AA88" s="151">
        <f t="shared" si="117"/>
        <v>0</v>
      </c>
      <c r="AB88" s="151">
        <f t="shared" si="15"/>
        <v>0</v>
      </c>
      <c r="AC88" s="136">
        <f t="shared" si="117"/>
        <v>22527.7</v>
      </c>
      <c r="AD88" s="151">
        <f t="shared" si="117"/>
        <v>0</v>
      </c>
      <c r="AE88" s="151">
        <f t="shared" si="16"/>
        <v>0</v>
      </c>
      <c r="AF88" s="136">
        <f t="shared" si="117"/>
        <v>19800</v>
      </c>
      <c r="AG88" s="151">
        <f t="shared" si="117"/>
        <v>0</v>
      </c>
      <c r="AH88" s="151">
        <f t="shared" si="17"/>
        <v>0</v>
      </c>
      <c r="AI88" s="136">
        <f t="shared" si="117"/>
        <v>25800</v>
      </c>
      <c r="AJ88" s="151">
        <f t="shared" si="117"/>
        <v>0</v>
      </c>
      <c r="AK88" s="151">
        <f t="shared" si="18"/>
        <v>0</v>
      </c>
      <c r="AL88" s="136">
        <f t="shared" si="117"/>
        <v>25079.9</v>
      </c>
      <c r="AM88" s="151">
        <f t="shared" si="117"/>
        <v>0</v>
      </c>
      <c r="AN88" s="151">
        <f t="shared" si="19"/>
        <v>0</v>
      </c>
      <c r="AO88" s="136">
        <f t="shared" si="117"/>
        <v>46611.299999999996</v>
      </c>
      <c r="AP88" s="151">
        <f t="shared" si="117"/>
        <v>0</v>
      </c>
      <c r="AQ88" s="151">
        <f t="shared" si="28"/>
        <v>0</v>
      </c>
      <c r="AR88" s="177"/>
    </row>
    <row r="89" spans="1:44" ht="33.75" customHeight="1">
      <c r="A89" s="337"/>
      <c r="B89" s="333"/>
      <c r="C89" s="355"/>
      <c r="D89" s="152" t="s">
        <v>2</v>
      </c>
      <c r="E89" s="136">
        <f t="shared" ref="E89:F91" si="124">H89+K89+N89+Q89+T89+W89+Z89+AC89+AF89+AI89+AL89+AO89</f>
        <v>228782.4</v>
      </c>
      <c r="F89" s="156">
        <f t="shared" si="124"/>
        <v>94267.5</v>
      </c>
      <c r="G89" s="153">
        <f t="shared" si="21"/>
        <v>41.203999958038736</v>
      </c>
      <c r="H89" s="157">
        <v>3118.5</v>
      </c>
      <c r="I89" s="158">
        <f>3040.1+78.4</f>
        <v>3118.5</v>
      </c>
      <c r="J89" s="153">
        <f t="shared" si="22"/>
        <v>100</v>
      </c>
      <c r="K89" s="157">
        <v>16415.099999999999</v>
      </c>
      <c r="L89" s="158">
        <f>19533.6-H89</f>
        <v>16415.099999999999</v>
      </c>
      <c r="M89" s="153">
        <f t="shared" si="23"/>
        <v>100</v>
      </c>
      <c r="N89" s="157">
        <v>13749.5</v>
      </c>
      <c r="O89" s="158">
        <f>33283.1-K89-H89</f>
        <v>13749.5</v>
      </c>
      <c r="P89" s="153">
        <f t="shared" si="24"/>
        <v>100</v>
      </c>
      <c r="Q89" s="157">
        <v>18572.3</v>
      </c>
      <c r="R89" s="158">
        <v>18572.3</v>
      </c>
      <c r="S89" s="153">
        <f t="shared" si="25"/>
        <v>100</v>
      </c>
      <c r="T89" s="157">
        <v>16710.8</v>
      </c>
      <c r="U89" s="158">
        <v>16710.8</v>
      </c>
      <c r="V89" s="153">
        <f t="shared" si="26"/>
        <v>100</v>
      </c>
      <c r="W89" s="157">
        <v>27600</v>
      </c>
      <c r="X89" s="158">
        <v>25701.3</v>
      </c>
      <c r="Y89" s="153">
        <f t="shared" si="27"/>
        <v>93.120652173913044</v>
      </c>
      <c r="Z89" s="157">
        <v>24500</v>
      </c>
      <c r="AA89" s="158"/>
      <c r="AB89" s="153">
        <f t="shared" si="15"/>
        <v>0</v>
      </c>
      <c r="AC89" s="157">
        <f>17500+927.7</f>
        <v>18427.7</v>
      </c>
      <c r="AD89" s="158"/>
      <c r="AE89" s="153">
        <f t="shared" si="16"/>
        <v>0</v>
      </c>
      <c r="AF89" s="157">
        <v>14600</v>
      </c>
      <c r="AG89" s="158"/>
      <c r="AH89" s="153">
        <f t="shared" si="17"/>
        <v>0</v>
      </c>
      <c r="AI89" s="157">
        <v>19500</v>
      </c>
      <c r="AJ89" s="158"/>
      <c r="AK89" s="153">
        <f t="shared" si="18"/>
        <v>0</v>
      </c>
      <c r="AL89" s="157">
        <f>17500+979.9</f>
        <v>18479.900000000001</v>
      </c>
      <c r="AM89" s="158"/>
      <c r="AN89" s="153">
        <f t="shared" si="19"/>
        <v>0</v>
      </c>
      <c r="AO89" s="157">
        <f>29574.6-355.2+7889.2</f>
        <v>37108.6</v>
      </c>
      <c r="AP89" s="158"/>
      <c r="AQ89" s="153">
        <f t="shared" si="28"/>
        <v>0</v>
      </c>
      <c r="AR89" s="163"/>
    </row>
    <row r="90" spans="1:44" ht="33.75" customHeight="1">
      <c r="A90" s="337"/>
      <c r="B90" s="333"/>
      <c r="C90" s="355"/>
      <c r="D90" s="152" t="s">
        <v>43</v>
      </c>
      <c r="E90" s="136">
        <f t="shared" si="124"/>
        <v>48575</v>
      </c>
      <c r="F90" s="156">
        <f t="shared" si="124"/>
        <v>22788.400000000001</v>
      </c>
      <c r="G90" s="153">
        <f t="shared" si="21"/>
        <v>46.913844570252188</v>
      </c>
      <c r="H90" s="157">
        <v>1639.1</v>
      </c>
      <c r="I90" s="158">
        <f>1449.5+189.6</f>
        <v>1639.1</v>
      </c>
      <c r="J90" s="153">
        <f t="shared" si="22"/>
        <v>100</v>
      </c>
      <c r="K90" s="157">
        <v>5119.3999999999996</v>
      </c>
      <c r="L90" s="158">
        <v>5119.3999999999996</v>
      </c>
      <c r="M90" s="153">
        <f t="shared" si="23"/>
        <v>100</v>
      </c>
      <c r="N90" s="157">
        <v>3286.5</v>
      </c>
      <c r="O90" s="158">
        <f>10045-K90-H90</f>
        <v>3286.5000000000005</v>
      </c>
      <c r="P90" s="153">
        <f t="shared" si="24"/>
        <v>100.00000000000003</v>
      </c>
      <c r="Q90" s="157">
        <v>4997.1000000000004</v>
      </c>
      <c r="R90" s="158">
        <v>4997.1000000000004</v>
      </c>
      <c r="S90" s="153">
        <f t="shared" si="25"/>
        <v>100</v>
      </c>
      <c r="T90" s="157">
        <v>3101.2</v>
      </c>
      <c r="U90" s="158">
        <v>3101.2</v>
      </c>
      <c r="V90" s="153">
        <f t="shared" si="26"/>
        <v>100</v>
      </c>
      <c r="W90" s="157">
        <v>5500</v>
      </c>
      <c r="X90" s="158">
        <v>4645.1000000000004</v>
      </c>
      <c r="Y90" s="153">
        <f t="shared" si="27"/>
        <v>84.456363636363648</v>
      </c>
      <c r="Z90" s="157">
        <v>4900</v>
      </c>
      <c r="AA90" s="158"/>
      <c r="AB90" s="153">
        <f t="shared" si="15"/>
        <v>0</v>
      </c>
      <c r="AC90" s="157">
        <v>3700</v>
      </c>
      <c r="AD90" s="158"/>
      <c r="AE90" s="153">
        <f t="shared" si="16"/>
        <v>0</v>
      </c>
      <c r="AF90" s="157">
        <v>2600</v>
      </c>
      <c r="AG90" s="158"/>
      <c r="AH90" s="153">
        <f t="shared" si="17"/>
        <v>0</v>
      </c>
      <c r="AI90" s="157">
        <v>4200</v>
      </c>
      <c r="AJ90" s="158"/>
      <c r="AK90" s="153">
        <f t="shared" si="18"/>
        <v>0</v>
      </c>
      <c r="AL90" s="157">
        <v>4700</v>
      </c>
      <c r="AM90" s="158"/>
      <c r="AN90" s="153">
        <f t="shared" si="19"/>
        <v>0</v>
      </c>
      <c r="AO90" s="157">
        <v>4831.6999999999989</v>
      </c>
      <c r="AP90" s="158"/>
      <c r="AQ90" s="153">
        <f t="shared" si="28"/>
        <v>0</v>
      </c>
      <c r="AR90" s="163"/>
    </row>
    <row r="91" spans="1:44" ht="33.75" customHeight="1">
      <c r="A91" s="337"/>
      <c r="B91" s="333"/>
      <c r="C91" s="355"/>
      <c r="D91" s="152" t="s">
        <v>308</v>
      </c>
      <c r="E91" s="136">
        <f t="shared" si="124"/>
        <v>23000</v>
      </c>
      <c r="F91" s="156">
        <f t="shared" si="124"/>
        <v>10134.200000000001</v>
      </c>
      <c r="G91" s="153">
        <f t="shared" si="21"/>
        <v>44.061739130434788</v>
      </c>
      <c r="H91" s="157">
        <v>981.8</v>
      </c>
      <c r="I91" s="158">
        <v>981.8</v>
      </c>
      <c r="J91" s="153">
        <f t="shared" si="22"/>
        <v>100</v>
      </c>
      <c r="K91" s="157">
        <f>2895-H91</f>
        <v>1913.2</v>
      </c>
      <c r="L91" s="158">
        <v>1913.2</v>
      </c>
      <c r="M91" s="153">
        <f t="shared" si="23"/>
        <v>100</v>
      </c>
      <c r="N91" s="157">
        <f>4606.2-K91-H91</f>
        <v>1711.2</v>
      </c>
      <c r="O91" s="158">
        <v>1711.2</v>
      </c>
      <c r="P91" s="153">
        <f t="shared" si="24"/>
        <v>100</v>
      </c>
      <c r="Q91" s="157">
        <v>1955.1</v>
      </c>
      <c r="R91" s="158">
        <v>1955.1</v>
      </c>
      <c r="S91" s="153">
        <f t="shared" si="25"/>
        <v>100</v>
      </c>
      <c r="T91" s="157">
        <v>1867.7</v>
      </c>
      <c r="U91" s="158">
        <v>1867.7</v>
      </c>
      <c r="V91" s="153">
        <f t="shared" si="26"/>
        <v>100</v>
      </c>
      <c r="W91" s="157">
        <v>1800</v>
      </c>
      <c r="X91" s="158">
        <v>1705.2</v>
      </c>
      <c r="Y91" s="153">
        <f t="shared" si="27"/>
        <v>94.733333333333334</v>
      </c>
      <c r="Z91" s="157">
        <v>1100</v>
      </c>
      <c r="AA91" s="158"/>
      <c r="AB91" s="153">
        <f t="shared" si="15"/>
        <v>0</v>
      </c>
      <c r="AC91" s="157">
        <v>400</v>
      </c>
      <c r="AD91" s="158"/>
      <c r="AE91" s="153">
        <f t="shared" si="16"/>
        <v>0</v>
      </c>
      <c r="AF91" s="157">
        <v>2600</v>
      </c>
      <c r="AG91" s="158"/>
      <c r="AH91" s="153">
        <f t="shared" si="17"/>
        <v>0</v>
      </c>
      <c r="AI91" s="157">
        <v>2100</v>
      </c>
      <c r="AJ91" s="158"/>
      <c r="AK91" s="153">
        <f t="shared" si="18"/>
        <v>0</v>
      </c>
      <c r="AL91" s="157">
        <v>1900</v>
      </c>
      <c r="AM91" s="158"/>
      <c r="AN91" s="153">
        <f t="shared" si="19"/>
        <v>0</v>
      </c>
      <c r="AO91" s="157">
        <f>4593.8+21.4-21.4+77.2</f>
        <v>4671</v>
      </c>
      <c r="AP91" s="158"/>
      <c r="AQ91" s="153">
        <f t="shared" si="28"/>
        <v>0</v>
      </c>
      <c r="AR91" s="163"/>
    </row>
    <row r="92" spans="1:44" ht="33.75" customHeight="1">
      <c r="A92" s="337" t="s">
        <v>328</v>
      </c>
      <c r="B92" s="333" t="s">
        <v>329</v>
      </c>
      <c r="C92" s="355" t="s">
        <v>325</v>
      </c>
      <c r="D92" s="150" t="s">
        <v>307</v>
      </c>
      <c r="E92" s="136">
        <f>E93+E94+E96</f>
        <v>1202313.6000000001</v>
      </c>
      <c r="F92" s="151">
        <f t="shared" ref="F92:AP92" si="125">F93+F94+F96</f>
        <v>679727</v>
      </c>
      <c r="G92" s="151">
        <f t="shared" si="21"/>
        <v>56.534917346023526</v>
      </c>
      <c r="H92" s="136">
        <f t="shared" si="125"/>
        <v>45135.5</v>
      </c>
      <c r="I92" s="151">
        <f t="shared" si="125"/>
        <v>45135.499999999993</v>
      </c>
      <c r="J92" s="151">
        <f t="shared" si="22"/>
        <v>99.999999999999986</v>
      </c>
      <c r="K92" s="136">
        <f t="shared" ref="K92" si="126">K93+K94+K96</f>
        <v>117541.59999999999</v>
      </c>
      <c r="L92" s="151">
        <f t="shared" si="125"/>
        <v>117541.59999999999</v>
      </c>
      <c r="M92" s="151">
        <f t="shared" si="23"/>
        <v>100</v>
      </c>
      <c r="N92" s="136">
        <f t="shared" ref="N92" si="127">N93+N94+N96</f>
        <v>94505.600000000006</v>
      </c>
      <c r="O92" s="151">
        <f t="shared" si="125"/>
        <v>94505.600000000006</v>
      </c>
      <c r="P92" s="151">
        <f t="shared" si="24"/>
        <v>100</v>
      </c>
      <c r="Q92" s="136">
        <f t="shared" ref="Q92" si="128">Q93+Q94+Q96</f>
        <v>141763.5</v>
      </c>
      <c r="R92" s="151">
        <f t="shared" si="125"/>
        <v>141772.5</v>
      </c>
      <c r="S92" s="151">
        <f t="shared" si="25"/>
        <v>100.00634860172046</v>
      </c>
      <c r="T92" s="136">
        <f t="shared" ref="T92" si="129">T93+T94+T96</f>
        <v>95617.500000000015</v>
      </c>
      <c r="U92" s="151">
        <f t="shared" si="125"/>
        <v>95617.500000000015</v>
      </c>
      <c r="V92" s="151">
        <f t="shared" si="26"/>
        <v>100</v>
      </c>
      <c r="W92" s="136">
        <f t="shared" ref="W92" si="130">W93+W94+W96</f>
        <v>174672.8</v>
      </c>
      <c r="X92" s="151">
        <f t="shared" si="125"/>
        <v>185154.3</v>
      </c>
      <c r="Y92" s="151">
        <f t="shared" si="27"/>
        <v>106.00064806884643</v>
      </c>
      <c r="Z92" s="136">
        <f t="shared" ref="Z92" si="131">Z93+Z94+Z96</f>
        <v>99878.9</v>
      </c>
      <c r="AA92" s="151">
        <f t="shared" si="125"/>
        <v>0</v>
      </c>
      <c r="AB92" s="151">
        <f t="shared" si="15"/>
        <v>0</v>
      </c>
      <c r="AC92" s="136">
        <f t="shared" si="125"/>
        <v>44842.2</v>
      </c>
      <c r="AD92" s="151">
        <f t="shared" si="125"/>
        <v>0</v>
      </c>
      <c r="AE92" s="151">
        <f t="shared" si="16"/>
        <v>0</v>
      </c>
      <c r="AF92" s="136">
        <f t="shared" si="125"/>
        <v>60388.5</v>
      </c>
      <c r="AG92" s="151">
        <f t="shared" si="125"/>
        <v>0</v>
      </c>
      <c r="AH92" s="151">
        <f t="shared" si="17"/>
        <v>0</v>
      </c>
      <c r="AI92" s="136">
        <f t="shared" si="125"/>
        <v>97041</v>
      </c>
      <c r="AJ92" s="151">
        <f t="shared" si="125"/>
        <v>0</v>
      </c>
      <c r="AK92" s="151">
        <f t="shared" si="18"/>
        <v>0</v>
      </c>
      <c r="AL92" s="136">
        <f t="shared" si="125"/>
        <v>91812</v>
      </c>
      <c r="AM92" s="151">
        <f t="shared" si="125"/>
        <v>0</v>
      </c>
      <c r="AN92" s="151">
        <f t="shared" si="19"/>
        <v>0</v>
      </c>
      <c r="AO92" s="136">
        <f t="shared" si="125"/>
        <v>139114.5</v>
      </c>
      <c r="AP92" s="151">
        <f t="shared" si="125"/>
        <v>0</v>
      </c>
      <c r="AQ92" s="151">
        <f t="shared" si="28"/>
        <v>0</v>
      </c>
      <c r="AR92" s="177"/>
    </row>
    <row r="93" spans="1:44" ht="33.75" customHeight="1">
      <c r="A93" s="337"/>
      <c r="B93" s="333"/>
      <c r="C93" s="355"/>
      <c r="D93" s="152" t="s">
        <v>2</v>
      </c>
      <c r="E93" s="136">
        <f t="shared" ref="E93:F96" si="132">H93+K93+N93+Q93+T93+W93+Z93+AC93+AF93+AI93+AL93+AO93</f>
        <v>987084.6</v>
      </c>
      <c r="F93" s="156">
        <f t="shared" si="132"/>
        <v>552503.69999999995</v>
      </c>
      <c r="G93" s="153">
        <f t="shared" si="21"/>
        <v>55.973287396034742</v>
      </c>
      <c r="H93" s="157">
        <v>29814.400000000001</v>
      </c>
      <c r="I93" s="158">
        <f>29217.6+596.8</f>
        <v>29814.399999999998</v>
      </c>
      <c r="J93" s="153">
        <f t="shared" si="22"/>
        <v>99.999999999999986</v>
      </c>
      <c r="K93" s="157">
        <v>87386.2</v>
      </c>
      <c r="L93" s="158">
        <v>87386.2</v>
      </c>
      <c r="M93" s="153">
        <f t="shared" si="23"/>
        <v>100</v>
      </c>
      <c r="N93" s="157">
        <v>74048.600000000006</v>
      </c>
      <c r="O93" s="158">
        <f>191249.2-H93-K93</f>
        <v>74048.60000000002</v>
      </c>
      <c r="P93" s="153">
        <f t="shared" si="24"/>
        <v>100.00000000000003</v>
      </c>
      <c r="Q93" s="157">
        <v>109856.2</v>
      </c>
      <c r="R93" s="158">
        <v>109865.2</v>
      </c>
      <c r="S93" s="153"/>
      <c r="T93" s="157">
        <f>100000-19218.7</f>
        <v>80781.3</v>
      </c>
      <c r="U93" s="158">
        <v>80781.3</v>
      </c>
      <c r="V93" s="153"/>
      <c r="W93" s="157">
        <f>167000-6000</f>
        <v>161000</v>
      </c>
      <c r="X93" s="158">
        <v>170608</v>
      </c>
      <c r="Y93" s="153">
        <f t="shared" si="27"/>
        <v>105.96770186335405</v>
      </c>
      <c r="Z93" s="157">
        <f>86000</f>
        <v>86000</v>
      </c>
      <c r="AA93" s="158"/>
      <c r="AB93" s="153"/>
      <c r="AC93" s="157">
        <v>35000</v>
      </c>
      <c r="AD93" s="158"/>
      <c r="AE93" s="153"/>
      <c r="AF93" s="157">
        <f>50000</f>
        <v>50000</v>
      </c>
      <c r="AG93" s="158"/>
      <c r="AH93" s="153"/>
      <c r="AI93" s="157">
        <v>84000</v>
      </c>
      <c r="AJ93" s="158"/>
      <c r="AK93" s="153"/>
      <c r="AL93" s="157">
        <v>76000</v>
      </c>
      <c r="AM93" s="158"/>
      <c r="AN93" s="153"/>
      <c r="AO93" s="157">
        <v>113197.9</v>
      </c>
      <c r="AP93" s="158"/>
      <c r="AQ93" s="153">
        <f t="shared" si="28"/>
        <v>0</v>
      </c>
      <c r="AR93" s="163"/>
    </row>
    <row r="94" spans="1:44" ht="33.75" customHeight="1">
      <c r="A94" s="337"/>
      <c r="B94" s="333"/>
      <c r="C94" s="355"/>
      <c r="D94" s="152" t="s">
        <v>43</v>
      </c>
      <c r="E94" s="136">
        <f t="shared" si="132"/>
        <v>179229</v>
      </c>
      <c r="F94" s="156">
        <f t="shared" si="132"/>
        <v>108273.3</v>
      </c>
      <c r="G94" s="153">
        <f t="shared" si="21"/>
        <v>60.410592035887056</v>
      </c>
      <c r="H94" s="157">
        <v>14825</v>
      </c>
      <c r="I94" s="158">
        <f>8773.2+6051.8</f>
        <v>14825</v>
      </c>
      <c r="J94" s="153">
        <f t="shared" si="22"/>
        <v>100</v>
      </c>
      <c r="K94" s="157">
        <v>25944</v>
      </c>
      <c r="L94" s="158">
        <v>25944</v>
      </c>
      <c r="M94" s="153">
        <f t="shared" si="23"/>
        <v>100</v>
      </c>
      <c r="N94" s="157">
        <v>17100.599999999999</v>
      </c>
      <c r="O94" s="158">
        <f>57869.6-I94-L94</f>
        <v>17100.599999999999</v>
      </c>
      <c r="P94" s="153">
        <f t="shared" si="24"/>
        <v>100</v>
      </c>
      <c r="Q94" s="157">
        <v>26855.3</v>
      </c>
      <c r="R94" s="158">
        <v>26855.3</v>
      </c>
      <c r="S94" s="153">
        <f t="shared" si="25"/>
        <v>100</v>
      </c>
      <c r="T94" s="157">
        <v>12008.6</v>
      </c>
      <c r="U94" s="158">
        <v>12008.6</v>
      </c>
      <c r="V94" s="153">
        <f t="shared" si="26"/>
        <v>100</v>
      </c>
      <c r="W94" s="279">
        <f>15672.8-4000</f>
        <v>11672.8</v>
      </c>
      <c r="X94" s="158">
        <v>11539.8</v>
      </c>
      <c r="Y94" s="153">
        <f t="shared" si="27"/>
        <v>98.860598999383186</v>
      </c>
      <c r="Z94" s="279">
        <f>9078.9+3000</f>
        <v>12078.9</v>
      </c>
      <c r="AA94" s="158"/>
      <c r="AB94" s="153">
        <f t="shared" si="15"/>
        <v>0</v>
      </c>
      <c r="AC94" s="279">
        <f>8542.2+1000</f>
        <v>9542.2000000000007</v>
      </c>
      <c r="AD94" s="158"/>
      <c r="AE94" s="153">
        <f t="shared" si="16"/>
        <v>0</v>
      </c>
      <c r="AF94" s="157">
        <v>7088.5</v>
      </c>
      <c r="AG94" s="158"/>
      <c r="AH94" s="153">
        <f t="shared" si="17"/>
        <v>0</v>
      </c>
      <c r="AI94" s="157">
        <v>9541</v>
      </c>
      <c r="AJ94" s="158"/>
      <c r="AK94" s="153">
        <f t="shared" si="18"/>
        <v>0</v>
      </c>
      <c r="AL94" s="157">
        <v>11612</v>
      </c>
      <c r="AM94" s="158"/>
      <c r="AN94" s="153">
        <f t="shared" si="19"/>
        <v>0</v>
      </c>
      <c r="AO94" s="157">
        <f>16264.3+4695.8</f>
        <v>20960.099999999999</v>
      </c>
      <c r="AP94" s="158"/>
      <c r="AQ94" s="153">
        <f t="shared" si="28"/>
        <v>0</v>
      </c>
      <c r="AR94" s="163"/>
    </row>
    <row r="95" spans="1:44" ht="46.8">
      <c r="A95" s="337"/>
      <c r="B95" s="333"/>
      <c r="C95" s="355"/>
      <c r="D95" s="155" t="s">
        <v>303</v>
      </c>
      <c r="E95" s="136">
        <f t="shared" si="132"/>
        <v>1539.6000000000001</v>
      </c>
      <c r="F95" s="156">
        <f t="shared" si="132"/>
        <v>1001.5</v>
      </c>
      <c r="G95" s="153">
        <f t="shared" si="21"/>
        <v>65.049363471031427</v>
      </c>
      <c r="H95" s="162">
        <v>0</v>
      </c>
      <c r="I95" s="163"/>
      <c r="J95" s="153" t="e">
        <f t="shared" si="22"/>
        <v>#DIV/0!</v>
      </c>
      <c r="K95" s="162">
        <v>0</v>
      </c>
      <c r="L95" s="163"/>
      <c r="M95" s="153" t="e">
        <f t="shared" si="23"/>
        <v>#DIV/0!</v>
      </c>
      <c r="N95" s="162">
        <v>57.2</v>
      </c>
      <c r="O95" s="163">
        <v>57.2</v>
      </c>
      <c r="P95" s="153">
        <f t="shared" si="24"/>
        <v>100</v>
      </c>
      <c r="Q95" s="162"/>
      <c r="R95" s="163"/>
      <c r="S95" s="153"/>
      <c r="T95" s="162">
        <v>160</v>
      </c>
      <c r="U95" s="163">
        <v>160</v>
      </c>
      <c r="V95" s="153"/>
      <c r="W95" s="162">
        <v>784.3</v>
      </c>
      <c r="X95" s="163">
        <v>784.3</v>
      </c>
      <c r="Y95" s="153">
        <f t="shared" si="27"/>
        <v>100</v>
      </c>
      <c r="Z95" s="162"/>
      <c r="AA95" s="163"/>
      <c r="AB95" s="153" t="e">
        <f t="shared" si="15"/>
        <v>#DIV/0!</v>
      </c>
      <c r="AC95" s="162"/>
      <c r="AD95" s="163"/>
      <c r="AE95" s="153" t="e">
        <f t="shared" si="16"/>
        <v>#DIV/0!</v>
      </c>
      <c r="AF95" s="162">
        <f>1322.4-784.3</f>
        <v>538.10000000000014</v>
      </c>
      <c r="AG95" s="163"/>
      <c r="AH95" s="153">
        <f t="shared" si="17"/>
        <v>0</v>
      </c>
      <c r="AI95" s="162"/>
      <c r="AJ95" s="163"/>
      <c r="AK95" s="153" t="e">
        <f t="shared" si="18"/>
        <v>#DIV/0!</v>
      </c>
      <c r="AL95" s="162"/>
      <c r="AM95" s="163"/>
      <c r="AN95" s="153" t="e">
        <f t="shared" si="19"/>
        <v>#DIV/0!</v>
      </c>
      <c r="AO95" s="162"/>
      <c r="AP95" s="163"/>
      <c r="AQ95" s="153" t="e">
        <f t="shared" si="28"/>
        <v>#DIV/0!</v>
      </c>
      <c r="AR95" s="163"/>
    </row>
    <row r="96" spans="1:44" ht="33.75" customHeight="1">
      <c r="A96" s="337"/>
      <c r="B96" s="333"/>
      <c r="C96" s="355"/>
      <c r="D96" s="152" t="s">
        <v>308</v>
      </c>
      <c r="E96" s="136">
        <f t="shared" si="132"/>
        <v>36000</v>
      </c>
      <c r="F96" s="156">
        <f t="shared" si="132"/>
        <v>18950</v>
      </c>
      <c r="G96" s="153">
        <f t="shared" si="21"/>
        <v>52.638888888888893</v>
      </c>
      <c r="H96" s="157">
        <v>496.1</v>
      </c>
      <c r="I96" s="158">
        <v>496.1</v>
      </c>
      <c r="J96" s="153">
        <f t="shared" si="22"/>
        <v>100</v>
      </c>
      <c r="K96" s="157">
        <f>4707.5-H96</f>
        <v>4211.3999999999996</v>
      </c>
      <c r="L96" s="158">
        <v>4211.3999999999996</v>
      </c>
      <c r="M96" s="153">
        <f t="shared" si="23"/>
        <v>100</v>
      </c>
      <c r="N96" s="157">
        <v>3356.4</v>
      </c>
      <c r="O96" s="158">
        <v>3356.4</v>
      </c>
      <c r="P96" s="153">
        <f t="shared" si="24"/>
        <v>100</v>
      </c>
      <c r="Q96" s="157">
        <v>5052</v>
      </c>
      <c r="R96" s="158">
        <v>5052</v>
      </c>
      <c r="S96" s="153"/>
      <c r="T96" s="157">
        <v>2827.6</v>
      </c>
      <c r="U96" s="158">
        <v>2827.6</v>
      </c>
      <c r="V96" s="153"/>
      <c r="W96" s="157">
        <v>2000</v>
      </c>
      <c r="X96" s="158">
        <v>3006.5</v>
      </c>
      <c r="Y96" s="153">
        <f t="shared" si="27"/>
        <v>150.32499999999999</v>
      </c>
      <c r="Z96" s="157">
        <v>1800</v>
      </c>
      <c r="AA96" s="158"/>
      <c r="AB96" s="153"/>
      <c r="AC96" s="157">
        <v>300</v>
      </c>
      <c r="AD96" s="158"/>
      <c r="AE96" s="153"/>
      <c r="AF96" s="157">
        <v>3300</v>
      </c>
      <c r="AG96" s="158"/>
      <c r="AH96" s="153"/>
      <c r="AI96" s="157">
        <v>3500</v>
      </c>
      <c r="AJ96" s="158"/>
      <c r="AK96" s="153"/>
      <c r="AL96" s="157">
        <v>4200</v>
      </c>
      <c r="AM96" s="158"/>
      <c r="AN96" s="153"/>
      <c r="AO96" s="157">
        <f>9036.1-1551.1-648.9-2052+172.4</f>
        <v>4956.5</v>
      </c>
      <c r="AP96" s="158"/>
      <c r="AQ96" s="153">
        <f t="shared" si="28"/>
        <v>0</v>
      </c>
      <c r="AR96" s="163"/>
    </row>
    <row r="97" spans="1:49" ht="33.75" customHeight="1">
      <c r="A97" s="337" t="s">
        <v>330</v>
      </c>
      <c r="B97" s="335" t="s">
        <v>331</v>
      </c>
      <c r="C97" s="336" t="s">
        <v>325</v>
      </c>
      <c r="D97" s="150" t="s">
        <v>307</v>
      </c>
      <c r="E97" s="136">
        <f>E98+E99+E100</f>
        <v>51578.19999999999</v>
      </c>
      <c r="F97" s="151">
        <f t="shared" ref="F97:AP97" si="133">F98+F99+F100</f>
        <v>37757.1</v>
      </c>
      <c r="G97" s="151">
        <f t="shared" si="21"/>
        <v>73.203601521573077</v>
      </c>
      <c r="H97" s="136">
        <f t="shared" si="133"/>
        <v>1467.9</v>
      </c>
      <c r="I97" s="151">
        <f t="shared" si="133"/>
        <v>1467.9</v>
      </c>
      <c r="J97" s="151">
        <f t="shared" si="22"/>
        <v>100</v>
      </c>
      <c r="K97" s="136">
        <f t="shared" ref="K97" si="134">K98+K99+K100</f>
        <v>7018</v>
      </c>
      <c r="L97" s="151">
        <f t="shared" si="133"/>
        <v>7018</v>
      </c>
      <c r="M97" s="151">
        <f t="shared" si="23"/>
        <v>100</v>
      </c>
      <c r="N97" s="136">
        <f t="shared" ref="N97" si="135">N98+N99+N100</f>
        <v>5510.3</v>
      </c>
      <c r="O97" s="151">
        <f t="shared" si="133"/>
        <v>5510.3</v>
      </c>
      <c r="P97" s="151">
        <f t="shared" si="24"/>
        <v>100</v>
      </c>
      <c r="Q97" s="136">
        <f t="shared" ref="Q97" si="136">Q98+Q99+Q100</f>
        <v>10190.799999999999</v>
      </c>
      <c r="R97" s="151">
        <f t="shared" si="133"/>
        <v>10190.799999999999</v>
      </c>
      <c r="S97" s="151">
        <f t="shared" si="25"/>
        <v>100</v>
      </c>
      <c r="T97" s="136">
        <f t="shared" ref="T97" si="137">T98+T99+T100</f>
        <v>3406.8</v>
      </c>
      <c r="U97" s="151">
        <f t="shared" si="133"/>
        <v>3406.8</v>
      </c>
      <c r="V97" s="151">
        <f t="shared" si="26"/>
        <v>100</v>
      </c>
      <c r="W97" s="136">
        <f t="shared" ref="W97" si="138">W98+W99+W100</f>
        <v>5354.0999999999995</v>
      </c>
      <c r="X97" s="151">
        <f t="shared" si="133"/>
        <v>10163.300000000001</v>
      </c>
      <c r="Y97" s="151">
        <f t="shared" si="27"/>
        <v>189.82275265684245</v>
      </c>
      <c r="Z97" s="136">
        <f t="shared" ref="Z97" si="139">Z98+Z99+Z100</f>
        <v>4605.6000000000004</v>
      </c>
      <c r="AA97" s="151">
        <f t="shared" si="133"/>
        <v>0</v>
      </c>
      <c r="AB97" s="151">
        <f t="shared" si="15"/>
        <v>0</v>
      </c>
      <c r="AC97" s="136">
        <f t="shared" si="133"/>
        <v>1612.4</v>
      </c>
      <c r="AD97" s="151">
        <f t="shared" si="133"/>
        <v>0</v>
      </c>
      <c r="AE97" s="151">
        <f t="shared" si="16"/>
        <v>0</v>
      </c>
      <c r="AF97" s="136">
        <f t="shared" si="133"/>
        <v>1963.5999999999995</v>
      </c>
      <c r="AG97" s="151">
        <f t="shared" si="133"/>
        <v>0</v>
      </c>
      <c r="AH97" s="151">
        <f t="shared" si="17"/>
        <v>0</v>
      </c>
      <c r="AI97" s="136">
        <f t="shared" si="133"/>
        <v>2210.2000000000003</v>
      </c>
      <c r="AJ97" s="151">
        <f t="shared" si="133"/>
        <v>0</v>
      </c>
      <c r="AK97" s="151">
        <f t="shared" si="18"/>
        <v>0</v>
      </c>
      <c r="AL97" s="136">
        <f t="shared" si="133"/>
        <v>3031.1</v>
      </c>
      <c r="AM97" s="151">
        <f t="shared" si="133"/>
        <v>0</v>
      </c>
      <c r="AN97" s="151">
        <f t="shared" si="19"/>
        <v>0</v>
      </c>
      <c r="AO97" s="136">
        <f t="shared" si="133"/>
        <v>5207.3999999999996</v>
      </c>
      <c r="AP97" s="151">
        <f t="shared" si="133"/>
        <v>0</v>
      </c>
      <c r="AQ97" s="151">
        <f t="shared" si="28"/>
        <v>0</v>
      </c>
      <c r="AR97" s="177"/>
    </row>
    <row r="98" spans="1:49" ht="33.75" customHeight="1">
      <c r="A98" s="337"/>
      <c r="B98" s="335"/>
      <c r="C98" s="336"/>
      <c r="D98" s="155" t="s">
        <v>2</v>
      </c>
      <c r="E98" s="136">
        <f t="shared" ref="E98:F100" si="140">H98+K98+N98+Q98+T98+W98+Z98+AC98+AF98+AI98+AL98+AO98</f>
        <v>0</v>
      </c>
      <c r="F98" s="156">
        <f t="shared" si="140"/>
        <v>0</v>
      </c>
      <c r="G98" s="153" t="e">
        <f t="shared" si="21"/>
        <v>#DIV/0!</v>
      </c>
      <c r="H98" s="157"/>
      <c r="I98" s="158"/>
      <c r="J98" s="153" t="e">
        <f t="shared" si="22"/>
        <v>#DIV/0!</v>
      </c>
      <c r="K98" s="157"/>
      <c r="L98" s="158"/>
      <c r="M98" s="153" t="e">
        <f t="shared" si="23"/>
        <v>#DIV/0!</v>
      </c>
      <c r="N98" s="157"/>
      <c r="O98" s="158"/>
      <c r="P98" s="153" t="e">
        <f t="shared" si="24"/>
        <v>#DIV/0!</v>
      </c>
      <c r="Q98" s="157"/>
      <c r="R98" s="158"/>
      <c r="S98" s="153" t="e">
        <f t="shared" si="25"/>
        <v>#DIV/0!</v>
      </c>
      <c r="T98" s="157"/>
      <c r="U98" s="158"/>
      <c r="V98" s="153" t="e">
        <f t="shared" si="26"/>
        <v>#DIV/0!</v>
      </c>
      <c r="W98" s="157"/>
      <c r="X98" s="158"/>
      <c r="Y98" s="153" t="e">
        <f t="shared" si="27"/>
        <v>#DIV/0!</v>
      </c>
      <c r="Z98" s="157">
        <f>1311.5-1311.5</f>
        <v>0</v>
      </c>
      <c r="AA98" s="158"/>
      <c r="AB98" s="153"/>
      <c r="AC98" s="157"/>
      <c r="AD98" s="158"/>
      <c r="AE98" s="153"/>
      <c r="AF98" s="157"/>
      <c r="AG98" s="158"/>
      <c r="AH98" s="153"/>
      <c r="AI98" s="157"/>
      <c r="AJ98" s="158"/>
      <c r="AK98" s="153"/>
      <c r="AL98" s="157"/>
      <c r="AM98" s="158"/>
      <c r="AN98" s="153"/>
      <c r="AO98" s="157"/>
      <c r="AP98" s="158"/>
      <c r="AQ98" s="153" t="e">
        <f t="shared" si="28"/>
        <v>#DIV/0!</v>
      </c>
      <c r="AR98" s="163"/>
    </row>
    <row r="99" spans="1:49" ht="33.75" customHeight="1">
      <c r="A99" s="337"/>
      <c r="B99" s="335"/>
      <c r="C99" s="336"/>
      <c r="D99" s="155" t="s">
        <v>43</v>
      </c>
      <c r="E99" s="136">
        <f t="shared" si="140"/>
        <v>51236.999999999993</v>
      </c>
      <c r="F99" s="156">
        <f t="shared" si="140"/>
        <v>37703.5</v>
      </c>
      <c r="G99" s="153">
        <f t="shared" si="21"/>
        <v>73.586470714522719</v>
      </c>
      <c r="H99" s="157">
        <v>1467.9</v>
      </c>
      <c r="I99" s="158">
        <v>1467.9</v>
      </c>
      <c r="J99" s="153">
        <f t="shared" si="22"/>
        <v>100</v>
      </c>
      <c r="K99" s="157">
        <v>6999.2</v>
      </c>
      <c r="L99" s="158">
        <f>7016-16.8</f>
        <v>6999.2</v>
      </c>
      <c r="M99" s="153">
        <f t="shared" si="23"/>
        <v>100</v>
      </c>
      <c r="N99" s="157">
        <v>5504.1</v>
      </c>
      <c r="O99" s="158">
        <f>5671.6-167.5</f>
        <v>5504.1</v>
      </c>
      <c r="P99" s="153">
        <f t="shared" si="24"/>
        <v>100</v>
      </c>
      <c r="Q99" s="157">
        <f>7059.3+3119.5</f>
        <v>10178.799999999999</v>
      </c>
      <c r="R99" s="158">
        <v>10178.799999999999</v>
      </c>
      <c r="S99" s="153">
        <f t="shared" si="25"/>
        <v>100</v>
      </c>
      <c r="T99" s="157">
        <v>3396.8</v>
      </c>
      <c r="U99" s="158">
        <v>3396.8</v>
      </c>
      <c r="V99" s="153">
        <f t="shared" si="26"/>
        <v>100</v>
      </c>
      <c r="W99" s="157">
        <f>11455.3-6107.8</f>
        <v>5347.4999999999991</v>
      </c>
      <c r="X99" s="158">
        <v>10156.700000000001</v>
      </c>
      <c r="Y99" s="153">
        <f t="shared" si="27"/>
        <v>189.93361383824222</v>
      </c>
      <c r="Z99" s="157">
        <f>6440.3-3433.8+1311.5</f>
        <v>4318</v>
      </c>
      <c r="AA99" s="158"/>
      <c r="AB99" s="153">
        <f t="shared" si="15"/>
        <v>0</v>
      </c>
      <c r="AC99" s="157">
        <f>3454-1841.6</f>
        <v>1612.4</v>
      </c>
      <c r="AD99" s="158"/>
      <c r="AE99" s="153">
        <f t="shared" si="16"/>
        <v>0</v>
      </c>
      <c r="AF99" s="157">
        <f>4206.4-2242.8</f>
        <v>1963.5999999999995</v>
      </c>
      <c r="AG99" s="158"/>
      <c r="AH99" s="153">
        <f t="shared" si="17"/>
        <v>0</v>
      </c>
      <c r="AI99" s="157">
        <f>4734.6-2524.4</f>
        <v>2210.2000000000003</v>
      </c>
      <c r="AJ99" s="158"/>
      <c r="AK99" s="153">
        <f t="shared" si="18"/>
        <v>0</v>
      </c>
      <c r="AL99" s="157">
        <f>6493-3461.9</f>
        <v>3031.1</v>
      </c>
      <c r="AM99" s="158"/>
      <c r="AN99" s="153">
        <f t="shared" si="19"/>
        <v>0</v>
      </c>
      <c r="AO99" s="157">
        <f>6422.3-0.1-3424.2+2209.4</f>
        <v>5207.3999999999996</v>
      </c>
      <c r="AP99" s="158"/>
      <c r="AQ99" s="153">
        <f t="shared" si="28"/>
        <v>0</v>
      </c>
      <c r="AR99" s="163"/>
    </row>
    <row r="100" spans="1:49" ht="33.75" customHeight="1">
      <c r="A100" s="337"/>
      <c r="B100" s="335"/>
      <c r="C100" s="336"/>
      <c r="D100" s="155" t="s">
        <v>308</v>
      </c>
      <c r="E100" s="136">
        <f t="shared" si="140"/>
        <v>341.20000000000005</v>
      </c>
      <c r="F100" s="156">
        <f t="shared" si="140"/>
        <v>53.6</v>
      </c>
      <c r="G100" s="153">
        <f t="shared" si="21"/>
        <v>15.709261430246189</v>
      </c>
      <c r="H100" s="157">
        <v>0</v>
      </c>
      <c r="I100" s="158">
        <v>0</v>
      </c>
      <c r="J100" s="153" t="e">
        <f t="shared" si="22"/>
        <v>#DIV/0!</v>
      </c>
      <c r="K100" s="157">
        <v>18.8</v>
      </c>
      <c r="L100" s="158">
        <v>18.8</v>
      </c>
      <c r="M100" s="153">
        <f t="shared" si="23"/>
        <v>100</v>
      </c>
      <c r="N100" s="157">
        <v>6.2</v>
      </c>
      <c r="O100" s="158">
        <v>6.2</v>
      </c>
      <c r="P100" s="153">
        <f t="shared" si="24"/>
        <v>100</v>
      </c>
      <c r="Q100" s="157">
        <v>12</v>
      </c>
      <c r="R100" s="158">
        <v>12</v>
      </c>
      <c r="S100" s="153">
        <f t="shared" si="25"/>
        <v>100</v>
      </c>
      <c r="T100" s="157">
        <v>10</v>
      </c>
      <c r="U100" s="158">
        <v>10</v>
      </c>
      <c r="V100" s="153">
        <f t="shared" si="26"/>
        <v>100</v>
      </c>
      <c r="W100" s="157">
        <v>6.6</v>
      </c>
      <c r="X100" s="158">
        <v>6.6</v>
      </c>
      <c r="Y100" s="153">
        <f t="shared" si="27"/>
        <v>100</v>
      </c>
      <c r="Z100" s="157">
        <v>287.60000000000002</v>
      </c>
      <c r="AA100" s="158"/>
      <c r="AB100" s="153"/>
      <c r="AC100" s="157">
        <v>0</v>
      </c>
      <c r="AD100" s="158"/>
      <c r="AE100" s="153"/>
      <c r="AF100" s="157">
        <v>0</v>
      </c>
      <c r="AG100" s="158"/>
      <c r="AH100" s="153"/>
      <c r="AI100" s="157">
        <v>0</v>
      </c>
      <c r="AJ100" s="158"/>
      <c r="AK100" s="153"/>
      <c r="AL100" s="157">
        <v>0</v>
      </c>
      <c r="AM100" s="158"/>
      <c r="AN100" s="153"/>
      <c r="AO100" s="157">
        <v>0</v>
      </c>
      <c r="AP100" s="158"/>
      <c r="AQ100" s="153" t="e">
        <f t="shared" si="28"/>
        <v>#DIV/0!</v>
      </c>
      <c r="AR100" s="163"/>
      <c r="AS100" s="199"/>
      <c r="AT100" s="199"/>
      <c r="AU100" s="199"/>
      <c r="AV100" s="199"/>
    </row>
    <row r="101" spans="1:49" ht="60.75" customHeight="1">
      <c r="A101" s="340" t="s">
        <v>332</v>
      </c>
      <c r="B101" s="333" t="s">
        <v>333</v>
      </c>
      <c r="C101" s="355" t="s">
        <v>325</v>
      </c>
      <c r="D101" s="150" t="s">
        <v>307</v>
      </c>
      <c r="E101" s="136">
        <f>E102+E103+E104</f>
        <v>20587.61</v>
      </c>
      <c r="F101" s="151">
        <f t="shared" ref="F101:AP101" si="141">F102+F103+F104</f>
        <v>15010.3</v>
      </c>
      <c r="G101" s="151">
        <f t="shared" si="21"/>
        <v>72.909385790774152</v>
      </c>
      <c r="H101" s="136">
        <f t="shared" si="141"/>
        <v>596</v>
      </c>
      <c r="I101" s="151">
        <f t="shared" si="141"/>
        <v>596</v>
      </c>
      <c r="J101" s="151">
        <f t="shared" si="22"/>
        <v>100</v>
      </c>
      <c r="K101" s="136">
        <f t="shared" ref="K101" si="142">K102+K103+K104</f>
        <v>3075.6000000000004</v>
      </c>
      <c r="L101" s="151">
        <f t="shared" si="141"/>
        <v>3075.6</v>
      </c>
      <c r="M101" s="151">
        <f t="shared" si="23"/>
        <v>99.999999999999986</v>
      </c>
      <c r="N101" s="136">
        <f t="shared" ref="N101" si="143">N102+N103+N104</f>
        <v>3282.8</v>
      </c>
      <c r="O101" s="151">
        <f t="shared" si="141"/>
        <v>3282.8</v>
      </c>
      <c r="P101" s="151">
        <f t="shared" si="24"/>
        <v>100</v>
      </c>
      <c r="Q101" s="136">
        <f t="shared" ref="Q101" si="144">Q102+Q103+Q104</f>
        <v>4830.7</v>
      </c>
      <c r="R101" s="151">
        <f t="shared" si="141"/>
        <v>4830.7</v>
      </c>
      <c r="S101" s="151">
        <f t="shared" si="25"/>
        <v>100</v>
      </c>
      <c r="T101" s="136">
        <f t="shared" ref="T101" si="145">T102+T103+T104</f>
        <v>970.40000000000055</v>
      </c>
      <c r="U101" s="151">
        <f t="shared" si="141"/>
        <v>970.4</v>
      </c>
      <c r="V101" s="151">
        <f t="shared" si="26"/>
        <v>99.999999999999943</v>
      </c>
      <c r="W101" s="136">
        <f t="shared" ref="W101" si="146">W102+W103+W104</f>
        <v>1100</v>
      </c>
      <c r="X101" s="151">
        <f t="shared" si="141"/>
        <v>2254.8000000000002</v>
      </c>
      <c r="Y101" s="151">
        <f t="shared" si="27"/>
        <v>204.9818181818182</v>
      </c>
      <c r="Z101" s="136">
        <f t="shared" ref="Z101" si="147">Z102+Z103+Z104</f>
        <v>1200</v>
      </c>
      <c r="AA101" s="151">
        <f t="shared" si="141"/>
        <v>0</v>
      </c>
      <c r="AB101" s="151">
        <f t="shared" si="15"/>
        <v>0</v>
      </c>
      <c r="AC101" s="136">
        <f t="shared" si="141"/>
        <v>1200</v>
      </c>
      <c r="AD101" s="151">
        <f t="shared" si="141"/>
        <v>0</v>
      </c>
      <c r="AE101" s="151">
        <f t="shared" si="16"/>
        <v>0</v>
      </c>
      <c r="AF101" s="136">
        <f t="shared" si="141"/>
        <v>1100</v>
      </c>
      <c r="AG101" s="151">
        <f t="shared" si="141"/>
        <v>0</v>
      </c>
      <c r="AH101" s="151">
        <f t="shared" si="17"/>
        <v>0</v>
      </c>
      <c r="AI101" s="136">
        <f t="shared" si="141"/>
        <v>1200</v>
      </c>
      <c r="AJ101" s="151">
        <f t="shared" si="141"/>
        <v>0</v>
      </c>
      <c r="AK101" s="151">
        <f t="shared" si="18"/>
        <v>0</v>
      </c>
      <c r="AL101" s="136">
        <f t="shared" si="141"/>
        <v>1000</v>
      </c>
      <c r="AM101" s="151">
        <f t="shared" si="141"/>
        <v>0</v>
      </c>
      <c r="AN101" s="151">
        <f t="shared" si="19"/>
        <v>0</v>
      </c>
      <c r="AO101" s="136">
        <f t="shared" si="141"/>
        <v>1032.1100000000006</v>
      </c>
      <c r="AP101" s="151">
        <f t="shared" si="141"/>
        <v>0</v>
      </c>
      <c r="AQ101" s="151">
        <f t="shared" si="28"/>
        <v>0</v>
      </c>
      <c r="AR101" s="177"/>
      <c r="AS101" s="198"/>
      <c r="AT101" s="198"/>
      <c r="AU101" s="198"/>
      <c r="AV101" s="198"/>
    </row>
    <row r="102" spans="1:49" ht="60.75" customHeight="1">
      <c r="A102" s="340"/>
      <c r="B102" s="333"/>
      <c r="C102" s="355"/>
      <c r="D102" s="152" t="s">
        <v>2</v>
      </c>
      <c r="E102" s="136">
        <f t="shared" ref="E102:F104" si="148">H102+K102+N102+Q102+T102+W102+Z102+AC102+AF102+AI102+AL102+AO102</f>
        <v>0</v>
      </c>
      <c r="F102" s="156">
        <f t="shared" si="148"/>
        <v>0</v>
      </c>
      <c r="G102" s="153" t="e">
        <f t="shared" si="21"/>
        <v>#DIV/0!</v>
      </c>
      <c r="H102" s="159">
        <v>0</v>
      </c>
      <c r="I102" s="160">
        <v>0</v>
      </c>
      <c r="J102" s="153" t="e">
        <f t="shared" si="22"/>
        <v>#DIV/0!</v>
      </c>
      <c r="K102" s="159">
        <v>0</v>
      </c>
      <c r="L102" s="160">
        <v>0</v>
      </c>
      <c r="M102" s="153" t="e">
        <f t="shared" si="23"/>
        <v>#DIV/0!</v>
      </c>
      <c r="N102" s="159">
        <v>0</v>
      </c>
      <c r="O102" s="160">
        <v>0</v>
      </c>
      <c r="P102" s="153" t="e">
        <f t="shared" si="24"/>
        <v>#DIV/0!</v>
      </c>
      <c r="Q102" s="159">
        <v>0</v>
      </c>
      <c r="R102" s="160">
        <v>0</v>
      </c>
      <c r="S102" s="153" t="e">
        <f t="shared" si="25"/>
        <v>#DIV/0!</v>
      </c>
      <c r="T102" s="159">
        <v>0</v>
      </c>
      <c r="U102" s="160">
        <v>0</v>
      </c>
      <c r="V102" s="153" t="e">
        <f t="shared" si="26"/>
        <v>#DIV/0!</v>
      </c>
      <c r="W102" s="159">
        <v>0</v>
      </c>
      <c r="X102" s="160">
        <v>0</v>
      </c>
      <c r="Y102" s="153" t="e">
        <f t="shared" si="27"/>
        <v>#DIV/0!</v>
      </c>
      <c r="Z102" s="159">
        <v>0</v>
      </c>
      <c r="AA102" s="160">
        <v>0</v>
      </c>
      <c r="AB102" s="153" t="e">
        <f t="shared" si="15"/>
        <v>#DIV/0!</v>
      </c>
      <c r="AC102" s="159">
        <v>0</v>
      </c>
      <c r="AD102" s="160">
        <v>0</v>
      </c>
      <c r="AE102" s="153" t="e">
        <f t="shared" si="16"/>
        <v>#DIV/0!</v>
      </c>
      <c r="AF102" s="159">
        <v>0</v>
      </c>
      <c r="AG102" s="160">
        <v>0</v>
      </c>
      <c r="AH102" s="153" t="e">
        <f t="shared" si="17"/>
        <v>#DIV/0!</v>
      </c>
      <c r="AI102" s="159">
        <v>0</v>
      </c>
      <c r="AJ102" s="160">
        <v>0</v>
      </c>
      <c r="AK102" s="153" t="e">
        <f t="shared" si="18"/>
        <v>#DIV/0!</v>
      </c>
      <c r="AL102" s="159">
        <v>0</v>
      </c>
      <c r="AM102" s="160">
        <v>0</v>
      </c>
      <c r="AN102" s="153" t="e">
        <f t="shared" si="19"/>
        <v>#DIV/0!</v>
      </c>
      <c r="AO102" s="159">
        <v>0</v>
      </c>
      <c r="AP102" s="160">
        <v>0</v>
      </c>
      <c r="AQ102" s="153" t="e">
        <f t="shared" si="28"/>
        <v>#DIV/0!</v>
      </c>
      <c r="AR102" s="163"/>
    </row>
    <row r="103" spans="1:49" ht="60.75" customHeight="1">
      <c r="A103" s="340"/>
      <c r="B103" s="333"/>
      <c r="C103" s="355"/>
      <c r="D103" s="152" t="s">
        <v>43</v>
      </c>
      <c r="E103" s="136">
        <f t="shared" si="148"/>
        <v>20587.61</v>
      </c>
      <c r="F103" s="156">
        <f t="shared" si="148"/>
        <v>15010.3</v>
      </c>
      <c r="G103" s="153">
        <f t="shared" si="21"/>
        <v>72.909385790774152</v>
      </c>
      <c r="H103" s="159">
        <v>596</v>
      </c>
      <c r="I103" s="160">
        <f>595.2+0.8</f>
        <v>596</v>
      </c>
      <c r="J103" s="153">
        <f t="shared" si="22"/>
        <v>100</v>
      </c>
      <c r="K103" s="159">
        <f>3076.3-0.7</f>
        <v>3075.6000000000004</v>
      </c>
      <c r="L103" s="160">
        <v>3075.6</v>
      </c>
      <c r="M103" s="153">
        <f t="shared" si="23"/>
        <v>99.999999999999986</v>
      </c>
      <c r="N103" s="159">
        <v>3282.8</v>
      </c>
      <c r="O103" s="160">
        <f>3413.5-130.7</f>
        <v>3282.8</v>
      </c>
      <c r="P103" s="153">
        <f t="shared" si="24"/>
        <v>100</v>
      </c>
      <c r="Q103" s="159">
        <f>4200+630.7</f>
        <v>4830.7</v>
      </c>
      <c r="R103" s="160">
        <v>4830.7</v>
      </c>
      <c r="S103" s="153">
        <f t="shared" si="25"/>
        <v>100</v>
      </c>
      <c r="T103" s="159">
        <f>4100+752.8-630.7-3251.7</f>
        <v>970.40000000000055</v>
      </c>
      <c r="U103" s="160">
        <v>970.4</v>
      </c>
      <c r="V103" s="153">
        <f t="shared" si="26"/>
        <v>99.999999999999943</v>
      </c>
      <c r="W103" s="159">
        <f>4900-3800</f>
        <v>1100</v>
      </c>
      <c r="X103" s="160">
        <v>2254.8000000000002</v>
      </c>
      <c r="Y103" s="153">
        <f t="shared" si="27"/>
        <v>204.9818181818182</v>
      </c>
      <c r="Z103" s="159">
        <f>4800-3600</f>
        <v>1200</v>
      </c>
      <c r="AA103" s="160"/>
      <c r="AB103" s="153">
        <f t="shared" si="15"/>
        <v>0</v>
      </c>
      <c r="AC103" s="159">
        <f>4100-2900</f>
        <v>1200</v>
      </c>
      <c r="AD103" s="160"/>
      <c r="AE103" s="153">
        <f t="shared" si="16"/>
        <v>0</v>
      </c>
      <c r="AF103" s="159">
        <f>3600-2500</f>
        <v>1100</v>
      </c>
      <c r="AG103" s="160"/>
      <c r="AH103" s="153">
        <f t="shared" si="17"/>
        <v>0</v>
      </c>
      <c r="AI103" s="159">
        <f>2500-1300</f>
        <v>1200</v>
      </c>
      <c r="AJ103" s="160"/>
      <c r="AK103" s="153">
        <f t="shared" si="18"/>
        <v>0</v>
      </c>
      <c r="AL103" s="159">
        <f>2800-1800</f>
        <v>1000</v>
      </c>
      <c r="AM103" s="160"/>
      <c r="AN103" s="153">
        <f t="shared" si="19"/>
        <v>0</v>
      </c>
      <c r="AO103" s="159">
        <f>6528.31+1.6-5497.8</f>
        <v>1032.1100000000006</v>
      </c>
      <c r="AP103" s="160"/>
      <c r="AQ103" s="153">
        <f t="shared" si="28"/>
        <v>0</v>
      </c>
      <c r="AR103" s="163"/>
    </row>
    <row r="104" spans="1:49" ht="60.75" customHeight="1">
      <c r="A104" s="340"/>
      <c r="B104" s="333"/>
      <c r="C104" s="355"/>
      <c r="D104" s="152" t="s">
        <v>308</v>
      </c>
      <c r="E104" s="136">
        <f t="shared" si="148"/>
        <v>0</v>
      </c>
      <c r="F104" s="156">
        <f t="shared" si="148"/>
        <v>0</v>
      </c>
      <c r="G104" s="153" t="e">
        <f t="shared" si="21"/>
        <v>#DIV/0!</v>
      </c>
      <c r="H104" s="159">
        <v>0</v>
      </c>
      <c r="I104" s="160">
        <v>0</v>
      </c>
      <c r="J104" s="153" t="e">
        <f t="shared" si="22"/>
        <v>#DIV/0!</v>
      </c>
      <c r="K104" s="159">
        <v>0</v>
      </c>
      <c r="L104" s="160">
        <v>0</v>
      </c>
      <c r="M104" s="153" t="e">
        <f t="shared" si="23"/>
        <v>#DIV/0!</v>
      </c>
      <c r="N104" s="159">
        <v>0</v>
      </c>
      <c r="O104" s="160">
        <v>0</v>
      </c>
      <c r="P104" s="153" t="e">
        <f t="shared" si="24"/>
        <v>#DIV/0!</v>
      </c>
      <c r="Q104" s="159">
        <v>0</v>
      </c>
      <c r="R104" s="160">
        <v>0</v>
      </c>
      <c r="S104" s="153" t="e">
        <f t="shared" si="25"/>
        <v>#DIV/0!</v>
      </c>
      <c r="T104" s="159">
        <v>0</v>
      </c>
      <c r="U104" s="160">
        <v>0</v>
      </c>
      <c r="V104" s="153" t="e">
        <f t="shared" si="26"/>
        <v>#DIV/0!</v>
      </c>
      <c r="W104" s="159">
        <v>0</v>
      </c>
      <c r="X104" s="160">
        <v>0</v>
      </c>
      <c r="Y104" s="153" t="e">
        <f t="shared" si="27"/>
        <v>#DIV/0!</v>
      </c>
      <c r="Z104" s="159">
        <v>0</v>
      </c>
      <c r="AA104" s="160">
        <v>0</v>
      </c>
      <c r="AB104" s="153" t="e">
        <f t="shared" si="15"/>
        <v>#DIV/0!</v>
      </c>
      <c r="AC104" s="159">
        <v>0</v>
      </c>
      <c r="AD104" s="160">
        <v>0</v>
      </c>
      <c r="AE104" s="153" t="e">
        <f t="shared" si="16"/>
        <v>#DIV/0!</v>
      </c>
      <c r="AF104" s="159">
        <v>0</v>
      </c>
      <c r="AG104" s="160">
        <v>0</v>
      </c>
      <c r="AH104" s="153" t="e">
        <f t="shared" si="17"/>
        <v>#DIV/0!</v>
      </c>
      <c r="AI104" s="159">
        <v>0</v>
      </c>
      <c r="AJ104" s="160">
        <v>0</v>
      </c>
      <c r="AK104" s="153" t="e">
        <f t="shared" si="18"/>
        <v>#DIV/0!</v>
      </c>
      <c r="AL104" s="159">
        <v>0</v>
      </c>
      <c r="AM104" s="160">
        <v>0</v>
      </c>
      <c r="AN104" s="153" t="e">
        <f t="shared" si="19"/>
        <v>#DIV/0!</v>
      </c>
      <c r="AO104" s="159">
        <v>0</v>
      </c>
      <c r="AP104" s="160">
        <v>0</v>
      </c>
      <c r="AQ104" s="153" t="e">
        <f t="shared" si="28"/>
        <v>#DIV/0!</v>
      </c>
      <c r="AR104" s="163"/>
    </row>
    <row r="105" spans="1:49" ht="33.75" customHeight="1">
      <c r="A105" s="334" t="s">
        <v>334</v>
      </c>
      <c r="B105" s="335" t="s">
        <v>335</v>
      </c>
      <c r="C105" s="336" t="s">
        <v>336</v>
      </c>
      <c r="D105" s="150" t="s">
        <v>307</v>
      </c>
      <c r="E105" s="136">
        <f>E106+E107+E108</f>
        <v>105.7</v>
      </c>
      <c r="F105" s="151">
        <f t="shared" ref="F105:AP105" si="149">F106+F107+F108</f>
        <v>0</v>
      </c>
      <c r="G105" s="151">
        <f t="shared" si="21"/>
        <v>0</v>
      </c>
      <c r="H105" s="136">
        <f t="shared" si="149"/>
        <v>0</v>
      </c>
      <c r="I105" s="151">
        <f t="shared" si="149"/>
        <v>0</v>
      </c>
      <c r="J105" s="151" t="e">
        <f t="shared" si="22"/>
        <v>#DIV/0!</v>
      </c>
      <c r="K105" s="136">
        <f t="shared" ref="K105" si="150">K106+K107+K108</f>
        <v>0</v>
      </c>
      <c r="L105" s="151">
        <f t="shared" si="149"/>
        <v>0</v>
      </c>
      <c r="M105" s="151" t="e">
        <f t="shared" si="23"/>
        <v>#DIV/0!</v>
      </c>
      <c r="N105" s="136">
        <f t="shared" ref="N105" si="151">N106+N107+N108</f>
        <v>0</v>
      </c>
      <c r="O105" s="151">
        <f t="shared" si="149"/>
        <v>0</v>
      </c>
      <c r="P105" s="151" t="e">
        <f t="shared" si="24"/>
        <v>#DIV/0!</v>
      </c>
      <c r="Q105" s="136">
        <f t="shared" ref="Q105" si="152">Q106+Q107+Q108</f>
        <v>0</v>
      </c>
      <c r="R105" s="151">
        <f t="shared" si="149"/>
        <v>0</v>
      </c>
      <c r="S105" s="151" t="e">
        <f t="shared" si="25"/>
        <v>#DIV/0!</v>
      </c>
      <c r="T105" s="136">
        <f t="shared" ref="T105" si="153">T106+T107+T108</f>
        <v>0</v>
      </c>
      <c r="U105" s="151">
        <f t="shared" si="149"/>
        <v>0</v>
      </c>
      <c r="V105" s="151" t="e">
        <f t="shared" si="26"/>
        <v>#DIV/0!</v>
      </c>
      <c r="W105" s="136">
        <f t="shared" ref="W105" si="154">W106+W107+W108</f>
        <v>0</v>
      </c>
      <c r="X105" s="151">
        <f t="shared" si="149"/>
        <v>0</v>
      </c>
      <c r="Y105" s="151" t="e">
        <f t="shared" si="27"/>
        <v>#DIV/0!</v>
      </c>
      <c r="Z105" s="136">
        <f t="shared" ref="Z105" si="155">Z106+Z107+Z108</f>
        <v>0</v>
      </c>
      <c r="AA105" s="151">
        <f t="shared" si="149"/>
        <v>0</v>
      </c>
      <c r="AB105" s="151" t="e">
        <f t="shared" si="15"/>
        <v>#DIV/0!</v>
      </c>
      <c r="AC105" s="136">
        <f t="shared" si="149"/>
        <v>0</v>
      </c>
      <c r="AD105" s="151">
        <f t="shared" si="149"/>
        <v>0</v>
      </c>
      <c r="AE105" s="151" t="e">
        <f t="shared" si="16"/>
        <v>#DIV/0!</v>
      </c>
      <c r="AF105" s="136">
        <f t="shared" si="149"/>
        <v>105.7</v>
      </c>
      <c r="AG105" s="151">
        <f t="shared" si="149"/>
        <v>0</v>
      </c>
      <c r="AH105" s="151">
        <f t="shared" si="17"/>
        <v>0</v>
      </c>
      <c r="AI105" s="136">
        <f t="shared" si="149"/>
        <v>0</v>
      </c>
      <c r="AJ105" s="151">
        <f t="shared" si="149"/>
        <v>0</v>
      </c>
      <c r="AK105" s="151" t="e">
        <f t="shared" si="18"/>
        <v>#DIV/0!</v>
      </c>
      <c r="AL105" s="136">
        <f t="shared" si="149"/>
        <v>0</v>
      </c>
      <c r="AM105" s="151">
        <f t="shared" si="149"/>
        <v>0</v>
      </c>
      <c r="AN105" s="151" t="e">
        <f t="shared" si="19"/>
        <v>#DIV/0!</v>
      </c>
      <c r="AO105" s="136">
        <f t="shared" si="149"/>
        <v>0</v>
      </c>
      <c r="AP105" s="151">
        <f t="shared" si="149"/>
        <v>0</v>
      </c>
      <c r="AQ105" s="151" t="e">
        <f t="shared" si="28"/>
        <v>#DIV/0!</v>
      </c>
      <c r="AR105" s="177"/>
    </row>
    <row r="106" spans="1:49" ht="33.75" customHeight="1">
      <c r="A106" s="334"/>
      <c r="B106" s="335"/>
      <c r="C106" s="336"/>
      <c r="D106" s="155" t="s">
        <v>2</v>
      </c>
      <c r="E106" s="136">
        <f t="shared" ref="E106:F108" si="156">H106+K106+N106+Q106+T106+W106+Z106+AC106+AF106+AI106+AL106+AO106</f>
        <v>0</v>
      </c>
      <c r="F106" s="156">
        <f t="shared" si="156"/>
        <v>0</v>
      </c>
      <c r="G106" s="153" t="e">
        <f t="shared" si="21"/>
        <v>#DIV/0!</v>
      </c>
      <c r="H106" s="159">
        <v>0</v>
      </c>
      <c r="I106" s="160">
        <v>0</v>
      </c>
      <c r="J106" s="153" t="e">
        <f t="shared" si="22"/>
        <v>#DIV/0!</v>
      </c>
      <c r="K106" s="159">
        <v>0</v>
      </c>
      <c r="L106" s="160">
        <v>0</v>
      </c>
      <c r="M106" s="153" t="e">
        <f t="shared" si="23"/>
        <v>#DIV/0!</v>
      </c>
      <c r="N106" s="159">
        <v>0</v>
      </c>
      <c r="O106" s="160">
        <v>0</v>
      </c>
      <c r="P106" s="153" t="e">
        <f t="shared" si="24"/>
        <v>#DIV/0!</v>
      </c>
      <c r="Q106" s="159">
        <v>0</v>
      </c>
      <c r="R106" s="160">
        <v>0</v>
      </c>
      <c r="S106" s="153" t="e">
        <f t="shared" si="25"/>
        <v>#DIV/0!</v>
      </c>
      <c r="T106" s="159">
        <v>0</v>
      </c>
      <c r="U106" s="160">
        <v>0</v>
      </c>
      <c r="V106" s="153" t="e">
        <f t="shared" si="26"/>
        <v>#DIV/0!</v>
      </c>
      <c r="W106" s="159">
        <v>0</v>
      </c>
      <c r="X106" s="160">
        <v>0</v>
      </c>
      <c r="Y106" s="153" t="e">
        <f t="shared" si="27"/>
        <v>#DIV/0!</v>
      </c>
      <c r="Z106" s="159">
        <v>0</v>
      </c>
      <c r="AA106" s="160">
        <v>0</v>
      </c>
      <c r="AB106" s="153" t="e">
        <f t="shared" si="15"/>
        <v>#DIV/0!</v>
      </c>
      <c r="AC106" s="159">
        <v>0</v>
      </c>
      <c r="AD106" s="160">
        <v>0</v>
      </c>
      <c r="AE106" s="153" t="e">
        <f t="shared" si="16"/>
        <v>#DIV/0!</v>
      </c>
      <c r="AF106" s="159">
        <v>0</v>
      </c>
      <c r="AG106" s="160">
        <v>0</v>
      </c>
      <c r="AH106" s="153" t="e">
        <f t="shared" si="17"/>
        <v>#DIV/0!</v>
      </c>
      <c r="AI106" s="159">
        <v>0</v>
      </c>
      <c r="AJ106" s="160">
        <v>0</v>
      </c>
      <c r="AK106" s="153" t="e">
        <f t="shared" si="18"/>
        <v>#DIV/0!</v>
      </c>
      <c r="AL106" s="159">
        <v>0</v>
      </c>
      <c r="AM106" s="160">
        <v>0</v>
      </c>
      <c r="AN106" s="153" t="e">
        <f t="shared" si="19"/>
        <v>#DIV/0!</v>
      </c>
      <c r="AO106" s="159">
        <v>0</v>
      </c>
      <c r="AP106" s="160">
        <v>0</v>
      </c>
      <c r="AQ106" s="153" t="e">
        <f t="shared" si="28"/>
        <v>#DIV/0!</v>
      </c>
      <c r="AR106" s="163"/>
      <c r="AS106" s="198"/>
      <c r="AT106" s="198"/>
      <c r="AU106" s="198"/>
      <c r="AV106" s="198"/>
      <c r="AW106" s="198"/>
    </row>
    <row r="107" spans="1:49" ht="33.75" customHeight="1">
      <c r="A107" s="334"/>
      <c r="B107" s="335"/>
      <c r="C107" s="336"/>
      <c r="D107" s="155" t="s">
        <v>43</v>
      </c>
      <c r="E107" s="136">
        <f t="shared" si="156"/>
        <v>105.7</v>
      </c>
      <c r="F107" s="156">
        <f t="shared" si="156"/>
        <v>0</v>
      </c>
      <c r="G107" s="153">
        <f t="shared" si="21"/>
        <v>0</v>
      </c>
      <c r="H107" s="159">
        <v>0</v>
      </c>
      <c r="I107" s="160"/>
      <c r="J107" s="153" t="e">
        <f t="shared" si="22"/>
        <v>#DIV/0!</v>
      </c>
      <c r="K107" s="159">
        <v>0</v>
      </c>
      <c r="L107" s="160"/>
      <c r="M107" s="153" t="e">
        <f t="shared" si="23"/>
        <v>#DIV/0!</v>
      </c>
      <c r="N107" s="159">
        <v>0</v>
      </c>
      <c r="O107" s="160"/>
      <c r="P107" s="153" t="e">
        <f t="shared" si="24"/>
        <v>#DIV/0!</v>
      </c>
      <c r="Q107" s="159">
        <v>0</v>
      </c>
      <c r="R107" s="160"/>
      <c r="S107" s="153" t="e">
        <f t="shared" si="25"/>
        <v>#DIV/0!</v>
      </c>
      <c r="T107" s="159">
        <v>0</v>
      </c>
      <c r="U107" s="160"/>
      <c r="V107" s="153" t="e">
        <f t="shared" si="26"/>
        <v>#DIV/0!</v>
      </c>
      <c r="W107" s="159">
        <v>0</v>
      </c>
      <c r="X107" s="160"/>
      <c r="Y107" s="153" t="e">
        <f t="shared" si="27"/>
        <v>#DIV/0!</v>
      </c>
      <c r="Z107" s="159">
        <v>0</v>
      </c>
      <c r="AA107" s="160"/>
      <c r="AB107" s="153" t="e">
        <f t="shared" si="15"/>
        <v>#DIV/0!</v>
      </c>
      <c r="AC107" s="159">
        <v>0</v>
      </c>
      <c r="AD107" s="160"/>
      <c r="AE107" s="153" t="e">
        <f t="shared" si="16"/>
        <v>#DIV/0!</v>
      </c>
      <c r="AF107" s="159">
        <v>105.7</v>
      </c>
      <c r="AG107" s="160"/>
      <c r="AH107" s="153">
        <f t="shared" si="17"/>
        <v>0</v>
      </c>
      <c r="AI107" s="159">
        <v>0</v>
      </c>
      <c r="AJ107" s="160"/>
      <c r="AK107" s="153" t="e">
        <f t="shared" si="18"/>
        <v>#DIV/0!</v>
      </c>
      <c r="AL107" s="159">
        <v>0</v>
      </c>
      <c r="AM107" s="160"/>
      <c r="AN107" s="153" t="e">
        <f t="shared" si="19"/>
        <v>#DIV/0!</v>
      </c>
      <c r="AO107" s="159">
        <v>0</v>
      </c>
      <c r="AP107" s="160"/>
      <c r="AQ107" s="153" t="e">
        <f t="shared" si="28"/>
        <v>#DIV/0!</v>
      </c>
      <c r="AR107" s="163"/>
    </row>
    <row r="108" spans="1:49" ht="33.75" customHeight="1">
      <c r="A108" s="334"/>
      <c r="B108" s="335"/>
      <c r="C108" s="336"/>
      <c r="D108" s="155" t="s">
        <v>308</v>
      </c>
      <c r="E108" s="136">
        <f t="shared" si="156"/>
        <v>0</v>
      </c>
      <c r="F108" s="156">
        <f t="shared" si="156"/>
        <v>0</v>
      </c>
      <c r="G108" s="153" t="e">
        <f t="shared" si="21"/>
        <v>#DIV/0!</v>
      </c>
      <c r="H108" s="159">
        <v>0</v>
      </c>
      <c r="I108" s="160">
        <v>0</v>
      </c>
      <c r="J108" s="153" t="e">
        <f t="shared" si="22"/>
        <v>#DIV/0!</v>
      </c>
      <c r="K108" s="159">
        <v>0</v>
      </c>
      <c r="L108" s="160">
        <v>0</v>
      </c>
      <c r="M108" s="153" t="e">
        <f t="shared" si="23"/>
        <v>#DIV/0!</v>
      </c>
      <c r="N108" s="159">
        <v>0</v>
      </c>
      <c r="O108" s="160">
        <v>0</v>
      </c>
      <c r="P108" s="153" t="e">
        <f t="shared" si="24"/>
        <v>#DIV/0!</v>
      </c>
      <c r="Q108" s="159">
        <v>0</v>
      </c>
      <c r="R108" s="160">
        <v>0</v>
      </c>
      <c r="S108" s="153" t="e">
        <f t="shared" si="25"/>
        <v>#DIV/0!</v>
      </c>
      <c r="T108" s="159">
        <v>0</v>
      </c>
      <c r="U108" s="160">
        <v>0</v>
      </c>
      <c r="V108" s="153" t="e">
        <f t="shared" si="26"/>
        <v>#DIV/0!</v>
      </c>
      <c r="W108" s="159">
        <v>0</v>
      </c>
      <c r="X108" s="160">
        <v>0</v>
      </c>
      <c r="Y108" s="153" t="e">
        <f t="shared" si="27"/>
        <v>#DIV/0!</v>
      </c>
      <c r="Z108" s="159">
        <v>0</v>
      </c>
      <c r="AA108" s="160">
        <v>0</v>
      </c>
      <c r="AB108" s="153" t="e">
        <f t="shared" si="15"/>
        <v>#DIV/0!</v>
      </c>
      <c r="AC108" s="159">
        <v>0</v>
      </c>
      <c r="AD108" s="160">
        <v>0</v>
      </c>
      <c r="AE108" s="153" t="e">
        <f t="shared" si="16"/>
        <v>#DIV/0!</v>
      </c>
      <c r="AF108" s="159">
        <v>0</v>
      </c>
      <c r="AG108" s="160">
        <v>0</v>
      </c>
      <c r="AH108" s="153" t="e">
        <f t="shared" si="17"/>
        <v>#DIV/0!</v>
      </c>
      <c r="AI108" s="159">
        <v>0</v>
      </c>
      <c r="AJ108" s="160">
        <v>0</v>
      </c>
      <c r="AK108" s="153" t="e">
        <f t="shared" si="18"/>
        <v>#DIV/0!</v>
      </c>
      <c r="AL108" s="159">
        <v>0</v>
      </c>
      <c r="AM108" s="160">
        <v>0</v>
      </c>
      <c r="AN108" s="153" t="e">
        <f t="shared" si="19"/>
        <v>#DIV/0!</v>
      </c>
      <c r="AO108" s="159">
        <v>0</v>
      </c>
      <c r="AP108" s="160">
        <v>0</v>
      </c>
      <c r="AQ108" s="153" t="e">
        <f t="shared" si="28"/>
        <v>#DIV/0!</v>
      </c>
      <c r="AR108" s="163"/>
    </row>
    <row r="109" spans="1:49" ht="33.75" customHeight="1">
      <c r="A109" s="334" t="s">
        <v>337</v>
      </c>
      <c r="B109" s="335" t="s">
        <v>338</v>
      </c>
      <c r="C109" s="336" t="s">
        <v>339</v>
      </c>
      <c r="D109" s="150" t="s">
        <v>307</v>
      </c>
      <c r="E109" s="136">
        <f>E110+E111+E112</f>
        <v>0</v>
      </c>
      <c r="F109" s="151">
        <f t="shared" ref="F109:AP109" si="157">F110+F111+F112</f>
        <v>0</v>
      </c>
      <c r="G109" s="151" t="e">
        <f t="shared" si="21"/>
        <v>#DIV/0!</v>
      </c>
      <c r="H109" s="136">
        <f t="shared" si="157"/>
        <v>0</v>
      </c>
      <c r="I109" s="151">
        <f t="shared" si="157"/>
        <v>0</v>
      </c>
      <c r="J109" s="151" t="e">
        <f t="shared" si="22"/>
        <v>#DIV/0!</v>
      </c>
      <c r="K109" s="136">
        <f t="shared" ref="K109" si="158">K110+K111+K112</f>
        <v>0</v>
      </c>
      <c r="L109" s="151">
        <f t="shared" si="157"/>
        <v>0</v>
      </c>
      <c r="M109" s="151" t="e">
        <f t="shared" si="23"/>
        <v>#DIV/0!</v>
      </c>
      <c r="N109" s="136">
        <f t="shared" ref="N109" si="159">N110+N111+N112</f>
        <v>0</v>
      </c>
      <c r="O109" s="151">
        <f t="shared" si="157"/>
        <v>0</v>
      </c>
      <c r="P109" s="151" t="e">
        <f t="shared" si="24"/>
        <v>#DIV/0!</v>
      </c>
      <c r="Q109" s="136">
        <f t="shared" ref="Q109" si="160">Q110+Q111+Q112</f>
        <v>0</v>
      </c>
      <c r="R109" s="151">
        <f t="shared" si="157"/>
        <v>0</v>
      </c>
      <c r="S109" s="151" t="e">
        <f t="shared" si="25"/>
        <v>#DIV/0!</v>
      </c>
      <c r="T109" s="136">
        <f t="shared" ref="T109" si="161">T110+T111+T112</f>
        <v>0</v>
      </c>
      <c r="U109" s="151">
        <f t="shared" si="157"/>
        <v>0</v>
      </c>
      <c r="V109" s="151" t="e">
        <f t="shared" si="26"/>
        <v>#DIV/0!</v>
      </c>
      <c r="W109" s="136">
        <f t="shared" ref="W109" si="162">W110+W111+W112</f>
        <v>0</v>
      </c>
      <c r="X109" s="151">
        <f t="shared" si="157"/>
        <v>0</v>
      </c>
      <c r="Y109" s="151" t="e">
        <f t="shared" si="27"/>
        <v>#DIV/0!</v>
      </c>
      <c r="Z109" s="136">
        <f t="shared" ref="Z109" si="163">Z110+Z111+Z112</f>
        <v>0</v>
      </c>
      <c r="AA109" s="151">
        <f t="shared" si="157"/>
        <v>0</v>
      </c>
      <c r="AB109" s="151" t="e">
        <f t="shared" ref="AB109:AB288" si="164">(AA109/Z109)*100</f>
        <v>#DIV/0!</v>
      </c>
      <c r="AC109" s="136">
        <f t="shared" si="157"/>
        <v>0</v>
      </c>
      <c r="AD109" s="151">
        <f t="shared" si="157"/>
        <v>0</v>
      </c>
      <c r="AE109" s="151" t="e">
        <f t="shared" ref="AE109:AE260" si="165">(AD109/AC109)*100</f>
        <v>#DIV/0!</v>
      </c>
      <c r="AF109" s="136">
        <f t="shared" si="157"/>
        <v>0</v>
      </c>
      <c r="AG109" s="151">
        <f t="shared" si="157"/>
        <v>0</v>
      </c>
      <c r="AH109" s="151" t="e">
        <f t="shared" ref="AH109:AH260" si="166">(AG109/AF109)*100</f>
        <v>#DIV/0!</v>
      </c>
      <c r="AI109" s="136">
        <f t="shared" si="157"/>
        <v>0</v>
      </c>
      <c r="AJ109" s="151">
        <f t="shared" si="157"/>
        <v>0</v>
      </c>
      <c r="AK109" s="151" t="e">
        <f t="shared" ref="AK109:AK260" si="167">(AJ109/AI109)*100</f>
        <v>#DIV/0!</v>
      </c>
      <c r="AL109" s="136">
        <f t="shared" si="157"/>
        <v>0</v>
      </c>
      <c r="AM109" s="151">
        <f t="shared" si="157"/>
        <v>0</v>
      </c>
      <c r="AN109" s="151" t="e">
        <f t="shared" ref="AN109:AN260" si="168">(AM109/AL109)*100</f>
        <v>#DIV/0!</v>
      </c>
      <c r="AO109" s="136">
        <f t="shared" si="157"/>
        <v>0</v>
      </c>
      <c r="AP109" s="151">
        <f t="shared" si="157"/>
        <v>0</v>
      </c>
      <c r="AQ109" s="151" t="e">
        <f t="shared" si="28"/>
        <v>#DIV/0!</v>
      </c>
      <c r="AR109" s="177"/>
    </row>
    <row r="110" spans="1:49" ht="33.75" customHeight="1">
      <c r="A110" s="334"/>
      <c r="B110" s="335"/>
      <c r="C110" s="336"/>
      <c r="D110" s="155" t="s">
        <v>2</v>
      </c>
      <c r="E110" s="136">
        <f t="shared" ref="E110:F112" si="169">H110+K110+N110+Q110+T110+W110+Z110+AC110+AF110+AI110+AL110+AO110</f>
        <v>0</v>
      </c>
      <c r="F110" s="156">
        <f t="shared" si="169"/>
        <v>0</v>
      </c>
      <c r="G110" s="153" t="e">
        <f t="shared" ref="G110:G289" si="170">(F110/E110)*100</f>
        <v>#DIV/0!</v>
      </c>
      <c r="H110" s="159">
        <v>0</v>
      </c>
      <c r="I110" s="160">
        <v>0</v>
      </c>
      <c r="J110" s="153" t="e">
        <f t="shared" ref="J110:J260" si="171">(I110/H110)*100</f>
        <v>#DIV/0!</v>
      </c>
      <c r="K110" s="159">
        <v>0</v>
      </c>
      <c r="L110" s="160">
        <v>0</v>
      </c>
      <c r="M110" s="153" t="e">
        <f t="shared" ref="M110:M260" si="172">(L110/K110)*100</f>
        <v>#DIV/0!</v>
      </c>
      <c r="N110" s="159">
        <v>0</v>
      </c>
      <c r="O110" s="160">
        <v>0</v>
      </c>
      <c r="P110" s="153" t="e">
        <f t="shared" ref="P110:P260" si="173">(O110/N110)*100</f>
        <v>#DIV/0!</v>
      </c>
      <c r="Q110" s="159">
        <v>0</v>
      </c>
      <c r="R110" s="160">
        <v>0</v>
      </c>
      <c r="S110" s="153" t="e">
        <f t="shared" ref="S110:S260" si="174">(R110/Q110)*100</f>
        <v>#DIV/0!</v>
      </c>
      <c r="T110" s="159">
        <v>0</v>
      </c>
      <c r="U110" s="160">
        <v>0</v>
      </c>
      <c r="V110" s="153" t="e">
        <f t="shared" ref="V110:V260" si="175">(U110/T110)*100</f>
        <v>#DIV/0!</v>
      </c>
      <c r="W110" s="159">
        <v>0</v>
      </c>
      <c r="X110" s="160">
        <v>0</v>
      </c>
      <c r="Y110" s="153" t="e">
        <f t="shared" ref="Y110:Y260" si="176">(X110/W110)*100</f>
        <v>#DIV/0!</v>
      </c>
      <c r="Z110" s="159">
        <v>0</v>
      </c>
      <c r="AA110" s="160">
        <v>0</v>
      </c>
      <c r="AB110" s="153" t="e">
        <f t="shared" si="164"/>
        <v>#DIV/0!</v>
      </c>
      <c r="AC110" s="159">
        <v>0</v>
      </c>
      <c r="AD110" s="160">
        <v>0</v>
      </c>
      <c r="AE110" s="153" t="e">
        <f t="shared" si="165"/>
        <v>#DIV/0!</v>
      </c>
      <c r="AF110" s="159">
        <v>0</v>
      </c>
      <c r="AG110" s="160">
        <v>0</v>
      </c>
      <c r="AH110" s="153" t="e">
        <f t="shared" si="166"/>
        <v>#DIV/0!</v>
      </c>
      <c r="AI110" s="159">
        <v>0</v>
      </c>
      <c r="AJ110" s="160">
        <v>0</v>
      </c>
      <c r="AK110" s="153" t="e">
        <f t="shared" si="167"/>
        <v>#DIV/0!</v>
      </c>
      <c r="AL110" s="159">
        <v>0</v>
      </c>
      <c r="AM110" s="160">
        <v>0</v>
      </c>
      <c r="AN110" s="153" t="e">
        <f t="shared" si="168"/>
        <v>#DIV/0!</v>
      </c>
      <c r="AO110" s="159">
        <v>0</v>
      </c>
      <c r="AP110" s="160">
        <v>0</v>
      </c>
      <c r="AQ110" s="153" t="e">
        <f t="shared" ref="AQ110:AQ260" si="177">(AP110/AO110)*100</f>
        <v>#DIV/0!</v>
      </c>
      <c r="AR110" s="163"/>
    </row>
    <row r="111" spans="1:49" ht="33.75" customHeight="1">
      <c r="A111" s="334"/>
      <c r="B111" s="335"/>
      <c r="C111" s="336"/>
      <c r="D111" s="155" t="s">
        <v>43</v>
      </c>
      <c r="E111" s="136">
        <f t="shared" si="169"/>
        <v>0</v>
      </c>
      <c r="F111" s="156">
        <f t="shared" si="169"/>
        <v>0</v>
      </c>
      <c r="G111" s="153" t="e">
        <f t="shared" si="170"/>
        <v>#DIV/0!</v>
      </c>
      <c r="H111" s="159">
        <v>0</v>
      </c>
      <c r="I111" s="160">
        <v>0</v>
      </c>
      <c r="J111" s="153" t="e">
        <f t="shared" si="171"/>
        <v>#DIV/0!</v>
      </c>
      <c r="K111" s="159">
        <v>0</v>
      </c>
      <c r="L111" s="160">
        <v>0</v>
      </c>
      <c r="M111" s="153" t="e">
        <f t="shared" si="172"/>
        <v>#DIV/0!</v>
      </c>
      <c r="N111" s="159">
        <v>0</v>
      </c>
      <c r="O111" s="160">
        <v>0</v>
      </c>
      <c r="P111" s="153" t="e">
        <f t="shared" si="173"/>
        <v>#DIV/0!</v>
      </c>
      <c r="Q111" s="159">
        <v>0</v>
      </c>
      <c r="R111" s="160">
        <v>0</v>
      </c>
      <c r="S111" s="153" t="e">
        <f t="shared" si="174"/>
        <v>#DIV/0!</v>
      </c>
      <c r="T111" s="159">
        <v>0</v>
      </c>
      <c r="U111" s="160">
        <v>0</v>
      </c>
      <c r="V111" s="153" t="e">
        <f t="shared" si="175"/>
        <v>#DIV/0!</v>
      </c>
      <c r="W111" s="159">
        <v>0</v>
      </c>
      <c r="X111" s="160">
        <v>0</v>
      </c>
      <c r="Y111" s="153" t="e">
        <f t="shared" si="176"/>
        <v>#DIV/0!</v>
      </c>
      <c r="Z111" s="159">
        <v>0</v>
      </c>
      <c r="AA111" s="160">
        <v>0</v>
      </c>
      <c r="AB111" s="153" t="e">
        <f t="shared" si="164"/>
        <v>#DIV/0!</v>
      </c>
      <c r="AC111" s="159">
        <v>0</v>
      </c>
      <c r="AD111" s="160">
        <v>0</v>
      </c>
      <c r="AE111" s="153" t="e">
        <f t="shared" si="165"/>
        <v>#DIV/0!</v>
      </c>
      <c r="AF111" s="159">
        <v>0</v>
      </c>
      <c r="AG111" s="160">
        <v>0</v>
      </c>
      <c r="AH111" s="153" t="e">
        <f t="shared" si="166"/>
        <v>#DIV/0!</v>
      </c>
      <c r="AI111" s="159">
        <v>0</v>
      </c>
      <c r="AJ111" s="160">
        <v>0</v>
      </c>
      <c r="AK111" s="153" t="e">
        <f t="shared" si="167"/>
        <v>#DIV/0!</v>
      </c>
      <c r="AL111" s="159">
        <v>0</v>
      </c>
      <c r="AM111" s="160">
        <v>0</v>
      </c>
      <c r="AN111" s="153" t="e">
        <f t="shared" si="168"/>
        <v>#DIV/0!</v>
      </c>
      <c r="AO111" s="159">
        <v>0</v>
      </c>
      <c r="AP111" s="160">
        <v>0</v>
      </c>
      <c r="AQ111" s="153" t="e">
        <f t="shared" si="177"/>
        <v>#DIV/0!</v>
      </c>
      <c r="AR111" s="163"/>
    </row>
    <row r="112" spans="1:49" ht="33.75" customHeight="1">
      <c r="A112" s="334"/>
      <c r="B112" s="335"/>
      <c r="C112" s="336"/>
      <c r="D112" s="155" t="s">
        <v>308</v>
      </c>
      <c r="E112" s="136">
        <f t="shared" si="169"/>
        <v>0</v>
      </c>
      <c r="F112" s="156">
        <f t="shared" si="169"/>
        <v>0</v>
      </c>
      <c r="G112" s="153" t="e">
        <f t="shared" si="170"/>
        <v>#DIV/0!</v>
      </c>
      <c r="H112" s="159">
        <v>0</v>
      </c>
      <c r="I112" s="160">
        <v>0</v>
      </c>
      <c r="J112" s="153" t="e">
        <f t="shared" si="171"/>
        <v>#DIV/0!</v>
      </c>
      <c r="K112" s="159">
        <v>0</v>
      </c>
      <c r="L112" s="160">
        <v>0</v>
      </c>
      <c r="M112" s="153" t="e">
        <f t="shared" si="172"/>
        <v>#DIV/0!</v>
      </c>
      <c r="N112" s="159">
        <v>0</v>
      </c>
      <c r="O112" s="160">
        <v>0</v>
      </c>
      <c r="P112" s="153" t="e">
        <f t="shared" si="173"/>
        <v>#DIV/0!</v>
      </c>
      <c r="Q112" s="159">
        <v>0</v>
      </c>
      <c r="R112" s="160">
        <v>0</v>
      </c>
      <c r="S112" s="153" t="e">
        <f t="shared" si="174"/>
        <v>#DIV/0!</v>
      </c>
      <c r="T112" s="159">
        <v>0</v>
      </c>
      <c r="U112" s="160">
        <v>0</v>
      </c>
      <c r="V112" s="153" t="e">
        <f t="shared" si="175"/>
        <v>#DIV/0!</v>
      </c>
      <c r="W112" s="159">
        <v>0</v>
      </c>
      <c r="X112" s="160">
        <v>0</v>
      </c>
      <c r="Y112" s="153" t="e">
        <f t="shared" si="176"/>
        <v>#DIV/0!</v>
      </c>
      <c r="Z112" s="159">
        <v>0</v>
      </c>
      <c r="AA112" s="160">
        <v>0</v>
      </c>
      <c r="AB112" s="153" t="e">
        <f t="shared" si="164"/>
        <v>#DIV/0!</v>
      </c>
      <c r="AC112" s="159">
        <v>0</v>
      </c>
      <c r="AD112" s="160">
        <v>0</v>
      </c>
      <c r="AE112" s="153" t="e">
        <f t="shared" si="165"/>
        <v>#DIV/0!</v>
      </c>
      <c r="AF112" s="159">
        <v>0</v>
      </c>
      <c r="AG112" s="160">
        <v>0</v>
      </c>
      <c r="AH112" s="153" t="e">
        <f t="shared" si="166"/>
        <v>#DIV/0!</v>
      </c>
      <c r="AI112" s="159">
        <v>0</v>
      </c>
      <c r="AJ112" s="160">
        <v>0</v>
      </c>
      <c r="AK112" s="153" t="e">
        <f t="shared" si="167"/>
        <v>#DIV/0!</v>
      </c>
      <c r="AL112" s="159">
        <v>0</v>
      </c>
      <c r="AM112" s="160">
        <v>0</v>
      </c>
      <c r="AN112" s="153" t="e">
        <f t="shared" si="168"/>
        <v>#DIV/0!</v>
      </c>
      <c r="AO112" s="159">
        <v>0</v>
      </c>
      <c r="AP112" s="160">
        <v>0</v>
      </c>
      <c r="AQ112" s="153" t="e">
        <f t="shared" si="177"/>
        <v>#DIV/0!</v>
      </c>
      <c r="AR112" s="163"/>
    </row>
    <row r="113" spans="1:44" s="161" customFormat="1" ht="45.75" customHeight="1">
      <c r="A113" s="337" t="s">
        <v>268</v>
      </c>
      <c r="B113" s="333" t="s">
        <v>340</v>
      </c>
      <c r="C113" s="355" t="s">
        <v>341</v>
      </c>
      <c r="D113" s="150" t="s">
        <v>307</v>
      </c>
      <c r="E113" s="136">
        <f>E114+E115+E117</f>
        <v>120118.09999999999</v>
      </c>
      <c r="F113" s="151">
        <f>F114+F115+F117</f>
        <v>8164.5999999999995</v>
      </c>
      <c r="G113" s="151">
        <f t="shared" si="170"/>
        <v>6.7971438109660411</v>
      </c>
      <c r="H113" s="136">
        <f t="shared" ref="H113:AP113" si="178">H114+H115+H117</f>
        <v>300</v>
      </c>
      <c r="I113" s="151">
        <f t="shared" si="178"/>
        <v>299</v>
      </c>
      <c r="J113" s="151">
        <f t="shared" si="171"/>
        <v>99.666666666666671</v>
      </c>
      <c r="K113" s="136">
        <f t="shared" ref="K113:L113" si="179">K114+K115+K117</f>
        <v>150</v>
      </c>
      <c r="L113" s="151">
        <f t="shared" si="179"/>
        <v>150</v>
      </c>
      <c r="M113" s="151">
        <f t="shared" si="172"/>
        <v>100</v>
      </c>
      <c r="N113" s="136">
        <f t="shared" ref="N113" si="180">N114+N115+N117</f>
        <v>540</v>
      </c>
      <c r="O113" s="151">
        <f t="shared" si="178"/>
        <v>540</v>
      </c>
      <c r="P113" s="151">
        <f t="shared" si="173"/>
        <v>100</v>
      </c>
      <c r="Q113" s="136">
        <f t="shared" ref="Q113" si="181">Q114+Q115+Q117</f>
        <v>1088</v>
      </c>
      <c r="R113" s="151">
        <f t="shared" si="178"/>
        <v>272</v>
      </c>
      <c r="S113" s="151">
        <f t="shared" si="174"/>
        <v>25</v>
      </c>
      <c r="T113" s="136">
        <f t="shared" ref="T113" si="182">T114+T115+T117</f>
        <v>2822.8</v>
      </c>
      <c r="U113" s="151">
        <f t="shared" si="178"/>
        <v>1472.8000000000002</v>
      </c>
      <c r="V113" s="151">
        <f t="shared" si="175"/>
        <v>52.175145245855184</v>
      </c>
      <c r="W113" s="136">
        <f t="shared" ref="W113" si="183">W114+W115+W117</f>
        <v>2469.1</v>
      </c>
      <c r="X113" s="151">
        <f t="shared" si="178"/>
        <v>5430.7999999999993</v>
      </c>
      <c r="Y113" s="151">
        <f t="shared" si="176"/>
        <v>219.95058928354459</v>
      </c>
      <c r="Z113" s="136">
        <f t="shared" ref="Z113" si="184">Z114+Z115+Z117</f>
        <v>15845</v>
      </c>
      <c r="AA113" s="151">
        <f t="shared" si="178"/>
        <v>0</v>
      </c>
      <c r="AB113" s="151">
        <f t="shared" si="164"/>
        <v>0</v>
      </c>
      <c r="AC113" s="136">
        <f t="shared" si="178"/>
        <v>69665</v>
      </c>
      <c r="AD113" s="151">
        <f t="shared" si="178"/>
        <v>0</v>
      </c>
      <c r="AE113" s="151">
        <f t="shared" si="165"/>
        <v>0</v>
      </c>
      <c r="AF113" s="136">
        <f t="shared" si="178"/>
        <v>14227.800000000001</v>
      </c>
      <c r="AG113" s="151">
        <f t="shared" si="178"/>
        <v>0</v>
      </c>
      <c r="AH113" s="151">
        <f t="shared" si="166"/>
        <v>0</v>
      </c>
      <c r="AI113" s="136">
        <f t="shared" si="178"/>
        <v>13000</v>
      </c>
      <c r="AJ113" s="151">
        <f t="shared" si="178"/>
        <v>0</v>
      </c>
      <c r="AK113" s="151">
        <f t="shared" si="167"/>
        <v>0</v>
      </c>
      <c r="AL113" s="136">
        <f t="shared" si="178"/>
        <v>0</v>
      </c>
      <c r="AM113" s="151">
        <f t="shared" si="178"/>
        <v>0</v>
      </c>
      <c r="AN113" s="151" t="e">
        <f t="shared" si="168"/>
        <v>#DIV/0!</v>
      </c>
      <c r="AO113" s="136">
        <f t="shared" si="178"/>
        <v>10.4</v>
      </c>
      <c r="AP113" s="151">
        <f t="shared" si="178"/>
        <v>0</v>
      </c>
      <c r="AQ113" s="151">
        <f t="shared" si="177"/>
        <v>0</v>
      </c>
      <c r="AR113" s="195"/>
    </row>
    <row r="114" spans="1:44" s="161" customFormat="1" ht="45.75" customHeight="1">
      <c r="A114" s="337"/>
      <c r="B114" s="333"/>
      <c r="C114" s="355"/>
      <c r="D114" s="152" t="s">
        <v>2</v>
      </c>
      <c r="E114" s="136">
        <f>H114+K114+N114+Q114+T114+W114+Z114+AC114+AF114+AI114+AL114+AO114</f>
        <v>700</v>
      </c>
      <c r="F114" s="153">
        <f>I114+L114+O114+R114+U114+X114+AA114+AD114+AG114+AJ114+AM114+AP114</f>
        <v>700</v>
      </c>
      <c r="G114" s="153">
        <f t="shared" si="170"/>
        <v>100</v>
      </c>
      <c r="H114" s="154">
        <f>H119+H209+H213+H217+H221</f>
        <v>0</v>
      </c>
      <c r="I114" s="153">
        <f>I119+I208+I213+I217+I221</f>
        <v>0</v>
      </c>
      <c r="J114" s="153" t="e">
        <f t="shared" si="171"/>
        <v>#DIV/0!</v>
      </c>
      <c r="K114" s="154">
        <f>K119+K208+K213+K217+K221</f>
        <v>0</v>
      </c>
      <c r="L114" s="153">
        <f>L119+L208+L213+L217+L221</f>
        <v>0</v>
      </c>
      <c r="M114" s="153" t="e">
        <f t="shared" si="172"/>
        <v>#DIV/0!</v>
      </c>
      <c r="N114" s="154">
        <f>N119+N208+N213+N217+N221</f>
        <v>0</v>
      </c>
      <c r="O114" s="153">
        <f>O119+O208+O213+O217+O221</f>
        <v>0</v>
      </c>
      <c r="P114" s="153" t="e">
        <f t="shared" si="173"/>
        <v>#DIV/0!</v>
      </c>
      <c r="Q114" s="154">
        <f>Q119+Q208+Q213+Q217+Q221</f>
        <v>272</v>
      </c>
      <c r="R114" s="153">
        <f>R119+R208+R213+R217+R221</f>
        <v>272</v>
      </c>
      <c r="S114" s="153">
        <f t="shared" si="174"/>
        <v>100</v>
      </c>
      <c r="T114" s="154">
        <f>T119+T208+T213+T217+T221</f>
        <v>200</v>
      </c>
      <c r="U114" s="153">
        <f>U119+U208+U213+U217+U221</f>
        <v>200</v>
      </c>
      <c r="V114" s="153">
        <f t="shared" si="175"/>
        <v>100</v>
      </c>
      <c r="W114" s="154">
        <f>W119+W208+W213+W217+W221</f>
        <v>228</v>
      </c>
      <c r="X114" s="153">
        <f>X119+X208+X213+X217+X221</f>
        <v>228</v>
      </c>
      <c r="Y114" s="153">
        <f t="shared" si="176"/>
        <v>100</v>
      </c>
      <c r="Z114" s="154">
        <f>Z119+Z208+Z213+Z217+Z221</f>
        <v>0</v>
      </c>
      <c r="AA114" s="153">
        <f>AA119+AA208+AA213+AA217+AA221</f>
        <v>0</v>
      </c>
      <c r="AB114" s="153" t="e">
        <f t="shared" si="164"/>
        <v>#DIV/0!</v>
      </c>
      <c r="AC114" s="154">
        <f>AC119+AC208+AC213+AC217+AC221</f>
        <v>0</v>
      </c>
      <c r="AD114" s="153">
        <f>AD119+AD208+AD213+AD217+AD221</f>
        <v>0</v>
      </c>
      <c r="AE114" s="153" t="e">
        <f t="shared" si="165"/>
        <v>#DIV/0!</v>
      </c>
      <c r="AF114" s="154">
        <f>AF119+AF208+AF213+AF217+AF221</f>
        <v>0</v>
      </c>
      <c r="AG114" s="153">
        <f>AG119+AG208+AG213+AG217+AG221</f>
        <v>0</v>
      </c>
      <c r="AH114" s="153" t="e">
        <f t="shared" si="166"/>
        <v>#DIV/0!</v>
      </c>
      <c r="AI114" s="154">
        <f>AI119+AI208+AI213+AI217+AI221</f>
        <v>0</v>
      </c>
      <c r="AJ114" s="153">
        <f>AJ119+AJ208+AJ213+AJ217+AJ221</f>
        <v>0</v>
      </c>
      <c r="AK114" s="153" t="e">
        <f t="shared" si="167"/>
        <v>#DIV/0!</v>
      </c>
      <c r="AL114" s="154">
        <f>AL119+AL208+AL213+AL217+AL221</f>
        <v>0</v>
      </c>
      <c r="AM114" s="153">
        <f>AM119+AM208+AM213+AM217+AM221</f>
        <v>0</v>
      </c>
      <c r="AN114" s="153" t="e">
        <f t="shared" si="168"/>
        <v>#DIV/0!</v>
      </c>
      <c r="AO114" s="154">
        <f>AO119+AO208+AO213+AO217+AO221</f>
        <v>0</v>
      </c>
      <c r="AP114" s="153">
        <f>AP119+AP208+AP213+AP217+AP221</f>
        <v>0</v>
      </c>
      <c r="AQ114" s="153" t="e">
        <f t="shared" si="177"/>
        <v>#DIV/0!</v>
      </c>
      <c r="AR114" s="158"/>
    </row>
    <row r="115" spans="1:44" s="161" customFormat="1" ht="45.75" customHeight="1">
      <c r="A115" s="337"/>
      <c r="B115" s="333"/>
      <c r="C115" s="355"/>
      <c r="D115" s="152" t="s">
        <v>43</v>
      </c>
      <c r="E115" s="136">
        <f t="shared" ref="E115:F117" si="185">H115+K115+N115+Q115+T115+W115+Z115+AC115+AF115+AI115+AL115+AO115</f>
        <v>119418.09999999999</v>
      </c>
      <c r="F115" s="153">
        <f t="shared" si="185"/>
        <v>7464.5999999999995</v>
      </c>
      <c r="G115" s="153">
        <f t="shared" si="170"/>
        <v>6.250811225434</v>
      </c>
      <c r="H115" s="154">
        <f>H120+H209+H214+H218+H222</f>
        <v>300</v>
      </c>
      <c r="I115" s="153">
        <f>I120+I209+I214+I218+I222</f>
        <v>299</v>
      </c>
      <c r="J115" s="153">
        <f t="shared" si="171"/>
        <v>99.666666666666671</v>
      </c>
      <c r="K115" s="154">
        <f>K120+K209+K214+K218+K222</f>
        <v>150</v>
      </c>
      <c r="L115" s="153">
        <f>L120+L209+L214+L218+L222</f>
        <v>150</v>
      </c>
      <c r="M115" s="153">
        <f t="shared" si="172"/>
        <v>100</v>
      </c>
      <c r="N115" s="154">
        <f>N120+N209+N214+N218+N222</f>
        <v>540</v>
      </c>
      <c r="O115" s="153">
        <f>O120+O209+O214+O218+O222</f>
        <v>540</v>
      </c>
      <c r="P115" s="153">
        <f t="shared" si="173"/>
        <v>100</v>
      </c>
      <c r="Q115" s="154">
        <f>Q120+Q209+Q214+Q218+Q222</f>
        <v>816</v>
      </c>
      <c r="R115" s="153">
        <v>0</v>
      </c>
      <c r="S115" s="153">
        <f t="shared" si="174"/>
        <v>0</v>
      </c>
      <c r="T115" s="154">
        <f>T120+T209+T214+T218+T222</f>
        <v>2622.8</v>
      </c>
      <c r="U115" s="153">
        <f>U120+U209+U214+U218+U222</f>
        <v>1272.8000000000002</v>
      </c>
      <c r="V115" s="153">
        <f t="shared" si="175"/>
        <v>48.528290376696667</v>
      </c>
      <c r="W115" s="154">
        <f>W120+W209+W214+W218+W222</f>
        <v>2241.1</v>
      </c>
      <c r="X115" s="153">
        <f>X120+X209+X214+X218+X222</f>
        <v>5202.7999999999993</v>
      </c>
      <c r="Y115" s="153">
        <f t="shared" si="176"/>
        <v>232.15385301860692</v>
      </c>
      <c r="Z115" s="154">
        <f>Z120+Z209+Z214+Z218+Z222</f>
        <v>15845</v>
      </c>
      <c r="AA115" s="153">
        <f>AA120+AA209+AA214+AA218+AA222</f>
        <v>0</v>
      </c>
      <c r="AB115" s="153">
        <f t="shared" si="164"/>
        <v>0</v>
      </c>
      <c r="AC115" s="154">
        <f>AC120+AC209+AC214+AC218+AC222</f>
        <v>69665</v>
      </c>
      <c r="AD115" s="153">
        <f>AD120+AD209+AD214+AD218+AD222</f>
        <v>0</v>
      </c>
      <c r="AE115" s="153">
        <f t="shared" si="165"/>
        <v>0</v>
      </c>
      <c r="AF115" s="154">
        <f>AF120+AF209+AF214+AF218+AF222</f>
        <v>14227.800000000001</v>
      </c>
      <c r="AG115" s="153">
        <f>AG120+AG209+AG214+AG218+AG222</f>
        <v>0</v>
      </c>
      <c r="AH115" s="153">
        <f t="shared" si="166"/>
        <v>0</v>
      </c>
      <c r="AI115" s="154">
        <f>AI120+AI209+AI214+AI218+AI222</f>
        <v>13000</v>
      </c>
      <c r="AJ115" s="153">
        <f>AJ120+AJ209+AJ214+AJ218+AJ222</f>
        <v>0</v>
      </c>
      <c r="AK115" s="153">
        <f t="shared" si="167"/>
        <v>0</v>
      </c>
      <c r="AL115" s="154">
        <f>AL120+AL209+AL214+AL218+AL222</f>
        <v>0</v>
      </c>
      <c r="AM115" s="153">
        <f>AM120+AM209+AM214+AM218+AM222</f>
        <v>0</v>
      </c>
      <c r="AN115" s="153" t="e">
        <f t="shared" si="168"/>
        <v>#DIV/0!</v>
      </c>
      <c r="AO115" s="154">
        <f>AO120+AO209+AO214+AO218+AO222</f>
        <v>10.4</v>
      </c>
      <c r="AP115" s="153">
        <f>AP120+AP209+AP214+AP218+AP222</f>
        <v>0</v>
      </c>
      <c r="AQ115" s="153">
        <f t="shared" si="177"/>
        <v>0</v>
      </c>
      <c r="AR115" s="158"/>
    </row>
    <row r="116" spans="1:44" s="161" customFormat="1" ht="45.75" customHeight="1">
      <c r="A116" s="337"/>
      <c r="B116" s="333"/>
      <c r="C116" s="355"/>
      <c r="D116" s="152" t="s">
        <v>303</v>
      </c>
      <c r="E116" s="136">
        <f t="shared" si="185"/>
        <v>6720</v>
      </c>
      <c r="F116" s="153">
        <f t="shared" si="185"/>
        <v>2799</v>
      </c>
      <c r="G116" s="153">
        <f t="shared" si="170"/>
        <v>41.651785714285715</v>
      </c>
      <c r="H116" s="154">
        <f>H121</f>
        <v>300</v>
      </c>
      <c r="I116" s="153">
        <f>I121</f>
        <v>299</v>
      </c>
      <c r="J116" s="153">
        <f t="shared" si="171"/>
        <v>99.666666666666671</v>
      </c>
      <c r="K116" s="154">
        <f>K121</f>
        <v>0</v>
      </c>
      <c r="L116" s="153">
        <f>L121</f>
        <v>0</v>
      </c>
      <c r="M116" s="153" t="e">
        <f t="shared" si="172"/>
        <v>#DIV/0!</v>
      </c>
      <c r="N116" s="154">
        <f>N121</f>
        <v>0</v>
      </c>
      <c r="O116" s="153">
        <f>O121</f>
        <v>0</v>
      </c>
      <c r="P116" s="153" t="e">
        <f t="shared" si="173"/>
        <v>#DIV/0!</v>
      </c>
      <c r="Q116" s="154">
        <f>Q121</f>
        <v>0</v>
      </c>
      <c r="R116" s="153">
        <f>R121</f>
        <v>0</v>
      </c>
      <c r="S116" s="153" t="e">
        <f t="shared" si="174"/>
        <v>#DIV/0!</v>
      </c>
      <c r="T116" s="154">
        <f>T121</f>
        <v>0</v>
      </c>
      <c r="U116" s="153">
        <f>U121</f>
        <v>0</v>
      </c>
      <c r="V116" s="153" t="e">
        <f t="shared" si="175"/>
        <v>#DIV/0!</v>
      </c>
      <c r="W116" s="154">
        <f>W121</f>
        <v>0</v>
      </c>
      <c r="X116" s="153">
        <f>X121</f>
        <v>2500</v>
      </c>
      <c r="Y116" s="153" t="e">
        <f t="shared" si="176"/>
        <v>#DIV/0!</v>
      </c>
      <c r="Z116" s="154">
        <f>Z121</f>
        <v>0</v>
      </c>
      <c r="AA116" s="153">
        <f>AA121</f>
        <v>0</v>
      </c>
      <c r="AB116" s="153" t="e">
        <f t="shared" si="164"/>
        <v>#DIV/0!</v>
      </c>
      <c r="AC116" s="154">
        <f>AC121</f>
        <v>6410</v>
      </c>
      <c r="AD116" s="153">
        <f>AD121</f>
        <v>0</v>
      </c>
      <c r="AE116" s="153">
        <f t="shared" si="165"/>
        <v>0</v>
      </c>
      <c r="AF116" s="154">
        <f>AF121</f>
        <v>10</v>
      </c>
      <c r="AG116" s="153">
        <f>AG121</f>
        <v>0</v>
      </c>
      <c r="AH116" s="153">
        <f t="shared" si="166"/>
        <v>0</v>
      </c>
      <c r="AI116" s="154">
        <f>AI121</f>
        <v>0</v>
      </c>
      <c r="AJ116" s="153">
        <f>AJ121</f>
        <v>0</v>
      </c>
      <c r="AK116" s="153" t="e">
        <f t="shared" si="167"/>
        <v>#DIV/0!</v>
      </c>
      <c r="AL116" s="154">
        <f>AL121</f>
        <v>0</v>
      </c>
      <c r="AM116" s="153">
        <f>AM121</f>
        <v>0</v>
      </c>
      <c r="AN116" s="153" t="e">
        <f t="shared" si="168"/>
        <v>#DIV/0!</v>
      </c>
      <c r="AO116" s="154">
        <f>AO121</f>
        <v>0</v>
      </c>
      <c r="AP116" s="153">
        <f>AP121</f>
        <v>0</v>
      </c>
      <c r="AQ116" s="153" t="e">
        <f t="shared" si="177"/>
        <v>#DIV/0!</v>
      </c>
      <c r="AR116" s="158"/>
    </row>
    <row r="117" spans="1:44" s="161" customFormat="1" ht="45.75" customHeight="1">
      <c r="A117" s="337"/>
      <c r="B117" s="333"/>
      <c r="C117" s="355"/>
      <c r="D117" s="152" t="s">
        <v>308</v>
      </c>
      <c r="E117" s="136">
        <f t="shared" si="185"/>
        <v>0</v>
      </c>
      <c r="F117" s="153">
        <f t="shared" si="185"/>
        <v>0</v>
      </c>
      <c r="G117" s="153" t="e">
        <f t="shared" si="170"/>
        <v>#DIV/0!</v>
      </c>
      <c r="H117" s="154">
        <f>H122+H210+H215+H219+H223</f>
        <v>0</v>
      </c>
      <c r="I117" s="153">
        <f>I122+I210+I215+I219+I223</f>
        <v>0</v>
      </c>
      <c r="J117" s="153" t="e">
        <f t="shared" si="171"/>
        <v>#DIV/0!</v>
      </c>
      <c r="K117" s="154">
        <f>K122+K210+K215+K219+K223</f>
        <v>0</v>
      </c>
      <c r="L117" s="153">
        <f>L122+L210+L215+L219+L223</f>
        <v>0</v>
      </c>
      <c r="M117" s="153" t="e">
        <f t="shared" si="172"/>
        <v>#DIV/0!</v>
      </c>
      <c r="N117" s="154">
        <f>N122+N210+N215+N219+N223</f>
        <v>0</v>
      </c>
      <c r="O117" s="153">
        <f>O122+O210+O215+O219+O223</f>
        <v>0</v>
      </c>
      <c r="P117" s="153" t="e">
        <f t="shared" si="173"/>
        <v>#DIV/0!</v>
      </c>
      <c r="Q117" s="154">
        <f>Q122+Q210+Q215+Q219+Q223</f>
        <v>0</v>
      </c>
      <c r="R117" s="153">
        <f>R122+R210+R215+R219+R223</f>
        <v>0</v>
      </c>
      <c r="S117" s="153" t="e">
        <f t="shared" si="174"/>
        <v>#DIV/0!</v>
      </c>
      <c r="T117" s="154">
        <f>T122+T210+T215+T219+T223</f>
        <v>0</v>
      </c>
      <c r="U117" s="153">
        <f>U122+U210+U215+U219+U223</f>
        <v>0</v>
      </c>
      <c r="V117" s="153" t="e">
        <f t="shared" si="175"/>
        <v>#DIV/0!</v>
      </c>
      <c r="W117" s="154">
        <f>W122+W210+W215+W219+W223</f>
        <v>0</v>
      </c>
      <c r="X117" s="153">
        <f>X122+X210+X215+X219+X223</f>
        <v>0</v>
      </c>
      <c r="Y117" s="153" t="e">
        <f t="shared" si="176"/>
        <v>#DIV/0!</v>
      </c>
      <c r="Z117" s="154">
        <f>Z122+Z210+Z215+Z219+Z223</f>
        <v>0</v>
      </c>
      <c r="AA117" s="153">
        <f>AA122+AA210+AA215+AA219+AA223</f>
        <v>0</v>
      </c>
      <c r="AB117" s="153" t="e">
        <f t="shared" si="164"/>
        <v>#DIV/0!</v>
      </c>
      <c r="AC117" s="154">
        <f>AC122+AC210+AC215+AC219+AC223</f>
        <v>0</v>
      </c>
      <c r="AD117" s="153">
        <f>AD122+AD210+AD215+AD219+AD223</f>
        <v>0</v>
      </c>
      <c r="AE117" s="153" t="e">
        <f t="shared" si="165"/>
        <v>#DIV/0!</v>
      </c>
      <c r="AF117" s="154">
        <f>AF122+AF210+AF215+AF219+AF223</f>
        <v>0</v>
      </c>
      <c r="AG117" s="153">
        <f>AG122+AG210+AG215+AG219+AG223</f>
        <v>0</v>
      </c>
      <c r="AH117" s="153" t="e">
        <f t="shared" si="166"/>
        <v>#DIV/0!</v>
      </c>
      <c r="AI117" s="154">
        <f>AI122+AI210+AI215+AI219+AI223</f>
        <v>0</v>
      </c>
      <c r="AJ117" s="153">
        <f>AJ122+AJ210+AJ215+AJ219+AJ223</f>
        <v>0</v>
      </c>
      <c r="AK117" s="153" t="e">
        <f t="shared" si="167"/>
        <v>#DIV/0!</v>
      </c>
      <c r="AL117" s="154">
        <f>AL122+AL210+AL215+AL219+AL223</f>
        <v>0</v>
      </c>
      <c r="AM117" s="153">
        <f>AM122+AM210+AM215+AM219+AM223</f>
        <v>0</v>
      </c>
      <c r="AN117" s="153" t="e">
        <f t="shared" si="168"/>
        <v>#DIV/0!</v>
      </c>
      <c r="AO117" s="154">
        <f>AO122+AO210+AO215+AO219+AO223</f>
        <v>0</v>
      </c>
      <c r="AP117" s="153">
        <f>AP122+AP210+AP215+AP219+AP223</f>
        <v>0</v>
      </c>
      <c r="AQ117" s="153" t="e">
        <f t="shared" si="177"/>
        <v>#DIV/0!</v>
      </c>
      <c r="AR117" s="158"/>
    </row>
    <row r="118" spans="1:44" s="161" customFormat="1" ht="15.6">
      <c r="A118" s="340" t="s">
        <v>6</v>
      </c>
      <c r="B118" s="333" t="s">
        <v>342</v>
      </c>
      <c r="C118" s="355" t="s">
        <v>343</v>
      </c>
      <c r="D118" s="150" t="s">
        <v>307</v>
      </c>
      <c r="E118" s="136">
        <f>E119+E120+E122</f>
        <v>118428.09999999999</v>
      </c>
      <c r="F118" s="151">
        <f>F119+F120+F122</f>
        <v>6864.5999999999995</v>
      </c>
      <c r="G118" s="151">
        <f t="shared" si="170"/>
        <v>5.7964283814398776</v>
      </c>
      <c r="H118" s="136">
        <f t="shared" ref="H118:AP118" si="186">H119+H120+H122</f>
        <v>300</v>
      </c>
      <c r="I118" s="151">
        <f t="shared" si="186"/>
        <v>299</v>
      </c>
      <c r="J118" s="151">
        <f t="shared" si="171"/>
        <v>99.666666666666671</v>
      </c>
      <c r="K118" s="136">
        <f t="shared" ref="K118" si="187">K119+K120+K122</f>
        <v>150</v>
      </c>
      <c r="L118" s="151">
        <f t="shared" si="186"/>
        <v>150</v>
      </c>
      <c r="M118" s="151">
        <f t="shared" si="172"/>
        <v>100</v>
      </c>
      <c r="N118" s="136">
        <f t="shared" ref="N118" si="188">N119+N120+N122</f>
        <v>0</v>
      </c>
      <c r="O118" s="151">
        <f t="shared" si="186"/>
        <v>0</v>
      </c>
      <c r="P118" s="151" t="e">
        <f t="shared" si="173"/>
        <v>#DIV/0!</v>
      </c>
      <c r="Q118" s="136">
        <f t="shared" ref="Q118" si="189">Q119+Q120+Q122</f>
        <v>816</v>
      </c>
      <c r="R118" s="151">
        <f t="shared" si="186"/>
        <v>0</v>
      </c>
      <c r="S118" s="151">
        <f t="shared" si="174"/>
        <v>0</v>
      </c>
      <c r="T118" s="136">
        <f t="shared" ref="T118" si="190">T119+T120+T122</f>
        <v>2622.8</v>
      </c>
      <c r="U118" s="151">
        <f t="shared" si="186"/>
        <v>1272.8000000000002</v>
      </c>
      <c r="V118" s="151">
        <f t="shared" si="175"/>
        <v>48.528290376696667</v>
      </c>
      <c r="W118" s="136">
        <f t="shared" ref="W118" si="191">W119+W120+W122</f>
        <v>2181.1</v>
      </c>
      <c r="X118" s="151">
        <f t="shared" si="186"/>
        <v>5142.7999999999993</v>
      </c>
      <c r="Y118" s="151">
        <f t="shared" si="176"/>
        <v>235.78928063821007</v>
      </c>
      <c r="Z118" s="136">
        <f t="shared" ref="Z118" si="192">Z119+Z120+Z122</f>
        <v>15600</v>
      </c>
      <c r="AA118" s="151">
        <f t="shared" si="186"/>
        <v>0</v>
      </c>
      <c r="AB118" s="151">
        <f t="shared" si="164"/>
        <v>0</v>
      </c>
      <c r="AC118" s="136">
        <f t="shared" si="186"/>
        <v>69520</v>
      </c>
      <c r="AD118" s="151">
        <f t="shared" si="186"/>
        <v>0</v>
      </c>
      <c r="AE118" s="151">
        <f t="shared" si="165"/>
        <v>0</v>
      </c>
      <c r="AF118" s="136">
        <f t="shared" si="186"/>
        <v>14227.800000000001</v>
      </c>
      <c r="AG118" s="151">
        <f t="shared" si="186"/>
        <v>0</v>
      </c>
      <c r="AH118" s="151">
        <f t="shared" si="166"/>
        <v>0</v>
      </c>
      <c r="AI118" s="136">
        <f t="shared" si="186"/>
        <v>13000</v>
      </c>
      <c r="AJ118" s="151">
        <f t="shared" si="186"/>
        <v>0</v>
      </c>
      <c r="AK118" s="151">
        <f t="shared" si="167"/>
        <v>0</v>
      </c>
      <c r="AL118" s="136">
        <f t="shared" si="186"/>
        <v>0</v>
      </c>
      <c r="AM118" s="151">
        <f t="shared" si="186"/>
        <v>0</v>
      </c>
      <c r="AN118" s="151" t="e">
        <f t="shared" si="168"/>
        <v>#DIV/0!</v>
      </c>
      <c r="AO118" s="136">
        <f t="shared" si="186"/>
        <v>10.4</v>
      </c>
      <c r="AP118" s="151">
        <f t="shared" si="186"/>
        <v>0</v>
      </c>
      <c r="AQ118" s="151">
        <f t="shared" si="177"/>
        <v>0</v>
      </c>
      <c r="AR118" s="195"/>
    </row>
    <row r="119" spans="1:44" s="161" customFormat="1" ht="31.2">
      <c r="A119" s="340"/>
      <c r="B119" s="333"/>
      <c r="C119" s="355"/>
      <c r="D119" s="152" t="s">
        <v>2</v>
      </c>
      <c r="E119" s="136">
        <f t="shared" ref="E119:F122" si="193">H119+K119+N119+Q119+T119+W119+Z119+AC119+AF119+AI119+AO119</f>
        <v>0</v>
      </c>
      <c r="F119" s="153">
        <f t="shared" si="193"/>
        <v>0</v>
      </c>
      <c r="G119" s="153" t="e">
        <f t="shared" si="170"/>
        <v>#DIV/0!</v>
      </c>
      <c r="H119" s="154">
        <f>H124+H129+H134+H139+H144+H149+H154+H159+H164+H169+H174+H179+H184+H189+H194+H199+H204</f>
        <v>0</v>
      </c>
      <c r="I119" s="153">
        <f>I124+I129+I134+I139+I144+I149+I154+I159+I164+I169+I174+I179+I184+I189+I194+I199+I204</f>
        <v>0</v>
      </c>
      <c r="J119" s="153" t="e">
        <f t="shared" si="171"/>
        <v>#DIV/0!</v>
      </c>
      <c r="K119" s="154">
        <f>K124+K129+K134+K139+K144+K149+K154+K159+K164+K169+K174+K179+K184+K189+K194+K199+K204</f>
        <v>0</v>
      </c>
      <c r="L119" s="153">
        <f>L124+L129+L134+L139+L144+L149+L154+L159+L164+L169+L174+L179+L184+L189+L194+L199+L204</f>
        <v>0</v>
      </c>
      <c r="M119" s="153" t="e">
        <f t="shared" si="172"/>
        <v>#DIV/0!</v>
      </c>
      <c r="N119" s="154">
        <f>N124+N129+N134+N139+N144+N149+N154+N159+N164+N169+N174+N179+N184+N189+N194+N199+N204</f>
        <v>0</v>
      </c>
      <c r="O119" s="153">
        <f>O124+O129+O134+O139+O144+O149+O154+O159+O164+O169+O174+O179+O184+O189+O194+O199+O204</f>
        <v>0</v>
      </c>
      <c r="P119" s="153" t="e">
        <f t="shared" si="173"/>
        <v>#DIV/0!</v>
      </c>
      <c r="Q119" s="154">
        <f>Q124+Q129+Q134+Q139+Q144+Q149+Q154+Q159+Q164+Q169+Q174+Q179+Q184+Q189+Q194+Q199+Q204</f>
        <v>0</v>
      </c>
      <c r="R119" s="153">
        <f>R124+R129+R134+R139+R144+R149+R154+R159+R164+R169+R174+R179+R184+R189+R194+R199+R204</f>
        <v>0</v>
      </c>
      <c r="S119" s="153" t="e">
        <f t="shared" si="174"/>
        <v>#DIV/0!</v>
      </c>
      <c r="T119" s="154">
        <f>T124+T129+T134+T139+T144+T149+T154+T159+T164+T169+T174+T179+T184+T189+T194+T199+T204</f>
        <v>0</v>
      </c>
      <c r="U119" s="153">
        <f>U124+U129+U134+U139+U144+U149+U154+U159+U164+U169+U174+U179+U184+U189+U194+U199+U204</f>
        <v>0</v>
      </c>
      <c r="V119" s="153" t="e">
        <f t="shared" si="175"/>
        <v>#DIV/0!</v>
      </c>
      <c r="W119" s="154">
        <f>W124+W129+W134+W139+W144+W149+W154+W159+W164+W169+W174+W179+W184+W189+W194+W199+W204</f>
        <v>0</v>
      </c>
      <c r="X119" s="153">
        <f>X124+X129+X134+X139+X144+X149+X154+X159+X164+X169+X174+X179+X184+X189+X194+X199+X204</f>
        <v>0</v>
      </c>
      <c r="Y119" s="153" t="e">
        <f t="shared" si="176"/>
        <v>#DIV/0!</v>
      </c>
      <c r="Z119" s="154">
        <f>Z124+Z129+Z134+Z139+Z144+Z149+Z154+Z159+Z164+Z169+Z174+Z179+Z184+Z189+Z194+Z199+Z204</f>
        <v>0</v>
      </c>
      <c r="AA119" s="153">
        <f>AA124+AA129+AA134+AA139+AA144+AA149+AA154+AA159+AA164+AA169+AA174+AA179+AA184+AA189+AA194+AA199+AA204</f>
        <v>0</v>
      </c>
      <c r="AB119" s="153" t="e">
        <f t="shared" si="164"/>
        <v>#DIV/0!</v>
      </c>
      <c r="AC119" s="154">
        <f>AC124+AC129+AC134+AC139+AC144+AC149+AC154+AC159+AC164+AC169+AC174+AC179+AC184+AC189+AC194+AC199+AC204</f>
        <v>0</v>
      </c>
      <c r="AD119" s="153">
        <f>AD124+AD129+AD134+AD139+AD144+AD149+AD154+AD159+AD164+AD169+AD174+AD179+AD184+AD189+AD194+AD199+AD204</f>
        <v>0</v>
      </c>
      <c r="AE119" s="153" t="e">
        <f t="shared" si="165"/>
        <v>#DIV/0!</v>
      </c>
      <c r="AF119" s="154">
        <f>AF124+AF129+AF134+AF139+AF144+AF149+AF154+AF159+AF164+AF169+AF174+AF179+AF184+AF189+AF194+AF199+AF204</f>
        <v>0</v>
      </c>
      <c r="AG119" s="153">
        <f>AG124+AG129+AG134+AG139+AG144+AG149+AG154+AG159+AG164+AG169+AG174+AG179+AG184+AG189+AG194+AG199+AG204</f>
        <v>0</v>
      </c>
      <c r="AH119" s="153" t="e">
        <f t="shared" si="166"/>
        <v>#DIV/0!</v>
      </c>
      <c r="AI119" s="154">
        <f>AI124+AI129+AI134+AI139+AI144+AI149+AI154+AI159+AI164+AI169+AI174+AI179+AI184+AI189+AI194+AI199+AI204</f>
        <v>0</v>
      </c>
      <c r="AJ119" s="153">
        <f>AJ124+AJ129+AJ134+AJ139+AJ144+AJ149+AJ154+AJ159+AJ164+AJ169+AJ174+AJ179+AJ184+AJ189+AJ194+AJ199+AJ204</f>
        <v>0</v>
      </c>
      <c r="AK119" s="153" t="e">
        <f t="shared" si="167"/>
        <v>#DIV/0!</v>
      </c>
      <c r="AL119" s="154">
        <f>AL124+AL129+AL134+AL139+AL144+AL149+AL154+AL159+AL164+AL169+AL174+AL179+AL184+AL189+AL194+AL199+AL204</f>
        <v>0</v>
      </c>
      <c r="AM119" s="153">
        <f>AM124+AM129+AM134+AM139+AM144+AM149+AM154+AM159+AM164+AM169+AM174+AM179+AM184+AM189+AM194+AM199+AM204</f>
        <v>0</v>
      </c>
      <c r="AN119" s="153" t="e">
        <f t="shared" si="168"/>
        <v>#DIV/0!</v>
      </c>
      <c r="AO119" s="154">
        <f>AO124+AO129+AO134+AO139+AO144+AO149+AO154+AO159+AO164+AO169+AO174+AO179+AO184+AO189+AO194+AO199+AO204</f>
        <v>0</v>
      </c>
      <c r="AP119" s="153">
        <f>AP124+AP129+AP134+AP139+AP144+AP149+AP154+AP159+AP164+AP169+AP174+AP179+AP184+AP189+AP194+AP199+AP204</f>
        <v>0</v>
      </c>
      <c r="AQ119" s="153" t="e">
        <f t="shared" si="177"/>
        <v>#DIV/0!</v>
      </c>
      <c r="AR119" s="158"/>
    </row>
    <row r="120" spans="1:44" s="161" customFormat="1" ht="15.6">
      <c r="A120" s="340"/>
      <c r="B120" s="333"/>
      <c r="C120" s="355"/>
      <c r="D120" s="152" t="s">
        <v>43</v>
      </c>
      <c r="E120" s="136">
        <f>H120+K120+N120+Q120+T120+W120+Z120+AC120+AF120+AI120+AO120</f>
        <v>118428.09999999999</v>
      </c>
      <c r="F120" s="153">
        <f t="shared" si="193"/>
        <v>6864.5999999999995</v>
      </c>
      <c r="G120" s="153">
        <f t="shared" si="170"/>
        <v>5.7964283814398776</v>
      </c>
      <c r="H120" s="154">
        <f t="shared" ref="H120:I122" si="194">H125+H130+H135+H140+H145+H150+H155+H160+H165+H170+H175+H180+H185+H190+H195+H200+H205</f>
        <v>300</v>
      </c>
      <c r="I120" s="153">
        <f t="shared" si="194"/>
        <v>299</v>
      </c>
      <c r="J120" s="153">
        <f t="shared" si="171"/>
        <v>99.666666666666671</v>
      </c>
      <c r="K120" s="154">
        <f t="shared" ref="K120:L122" si="195">K125+K130+K135+K140+K145+K150+K155+K160+K165+K170+K175+K180+K185+K190+K195+K200+K205</f>
        <v>150</v>
      </c>
      <c r="L120" s="153">
        <f t="shared" si="195"/>
        <v>150</v>
      </c>
      <c r="M120" s="153">
        <f t="shared" si="172"/>
        <v>100</v>
      </c>
      <c r="N120" s="154">
        <f t="shared" ref="N120:O122" si="196">N125+N130+N135+N140+N145+N150+N155+N160+N165+N170+N175+N180+N185+N190+N195+N200+N205</f>
        <v>0</v>
      </c>
      <c r="O120" s="153">
        <f t="shared" si="196"/>
        <v>0</v>
      </c>
      <c r="P120" s="153" t="e">
        <f t="shared" si="173"/>
        <v>#DIV/0!</v>
      </c>
      <c r="Q120" s="154">
        <f t="shared" ref="Q120:R122" si="197">Q125+Q130+Q135+Q140+Q145+Q150+Q155+Q160+Q165+Q170+Q175+Q180+Q185+Q190+Q195+Q200+Q205</f>
        <v>816</v>
      </c>
      <c r="R120" s="153">
        <f t="shared" si="197"/>
        <v>0</v>
      </c>
      <c r="S120" s="153">
        <f t="shared" si="174"/>
        <v>0</v>
      </c>
      <c r="T120" s="154">
        <f t="shared" ref="T120:U122" si="198">T125+T130+T135+T140+T145+T150+T155+T160+T165+T170+T175+T180+T185+T190+T195+T200+T205</f>
        <v>2622.8</v>
      </c>
      <c r="U120" s="153">
        <f t="shared" si="198"/>
        <v>1272.8000000000002</v>
      </c>
      <c r="V120" s="153">
        <f t="shared" si="175"/>
        <v>48.528290376696667</v>
      </c>
      <c r="W120" s="154">
        <f t="shared" ref="W120:X122" si="199">W125+W130+W135+W140+W145+W150+W155+W160+W165+W170+W175+W180+W185+W190+W195+W200+W205</f>
        <v>2181.1</v>
      </c>
      <c r="X120" s="153">
        <f t="shared" si="199"/>
        <v>5142.7999999999993</v>
      </c>
      <c r="Y120" s="153">
        <f t="shared" si="176"/>
        <v>235.78928063821007</v>
      </c>
      <c r="Z120" s="154">
        <f t="shared" ref="Z120:AA122" si="200">Z125+Z130+Z135+Z140+Z145+Z150+Z155+Z160+Z165+Z170+Z175+Z180+Z185+Z190+Z195+Z200+Z205</f>
        <v>15600</v>
      </c>
      <c r="AA120" s="153">
        <f t="shared" si="200"/>
        <v>0</v>
      </c>
      <c r="AB120" s="153">
        <f t="shared" si="164"/>
        <v>0</v>
      </c>
      <c r="AC120" s="154">
        <f t="shared" ref="AC120:AD122" si="201">AC125+AC130+AC135+AC140+AC145+AC150+AC155+AC160+AC165+AC170+AC175+AC180+AC185+AC190+AC195+AC200+AC205</f>
        <v>69520</v>
      </c>
      <c r="AD120" s="153">
        <f t="shared" si="201"/>
        <v>0</v>
      </c>
      <c r="AE120" s="153">
        <f t="shared" si="165"/>
        <v>0</v>
      </c>
      <c r="AF120" s="154">
        <f t="shared" ref="AF120:AG122" si="202">AF125+AF130+AF135+AF140+AF145+AF150+AF155+AF160+AF165+AF170+AF175+AF180+AF185+AF190+AF195+AF200+AF205</f>
        <v>14227.800000000001</v>
      </c>
      <c r="AG120" s="153">
        <f t="shared" si="202"/>
        <v>0</v>
      </c>
      <c r="AH120" s="153">
        <f t="shared" si="166"/>
        <v>0</v>
      </c>
      <c r="AI120" s="154">
        <f t="shared" ref="AI120:AJ122" si="203">AI125+AI130+AI135+AI140+AI145+AI150+AI155+AI160+AI165+AI170+AI175+AI180+AI185+AI190+AI195+AI200+AI205</f>
        <v>13000</v>
      </c>
      <c r="AJ120" s="153">
        <f t="shared" si="203"/>
        <v>0</v>
      </c>
      <c r="AK120" s="153">
        <f t="shared" si="167"/>
        <v>0</v>
      </c>
      <c r="AL120" s="154">
        <f t="shared" ref="AL120:AM122" si="204">AL125+AL130+AL135+AL140+AL145+AL150+AL155+AL160+AL165+AL170+AL175+AL180+AL185+AL190+AL195+AL200+AL205</f>
        <v>0</v>
      </c>
      <c r="AM120" s="153">
        <f t="shared" si="204"/>
        <v>0</v>
      </c>
      <c r="AN120" s="153" t="e">
        <f t="shared" si="168"/>
        <v>#DIV/0!</v>
      </c>
      <c r="AO120" s="154">
        <f t="shared" ref="AO120:AP122" si="205">AO125+AO130+AO135+AO140+AO145+AO150+AO155+AO160+AO165+AO170+AO175+AO180+AO185+AO190+AO195+AO200+AO205</f>
        <v>10.4</v>
      </c>
      <c r="AP120" s="153">
        <f t="shared" si="205"/>
        <v>0</v>
      </c>
      <c r="AQ120" s="153">
        <f t="shared" si="177"/>
        <v>0</v>
      </c>
      <c r="AR120" s="158"/>
    </row>
    <row r="121" spans="1:44" s="161" customFormat="1" ht="46.8">
      <c r="A121" s="340"/>
      <c r="B121" s="333"/>
      <c r="C121" s="355"/>
      <c r="D121" s="152" t="s">
        <v>303</v>
      </c>
      <c r="E121" s="136">
        <f t="shared" si="193"/>
        <v>6720</v>
      </c>
      <c r="F121" s="153">
        <f t="shared" si="193"/>
        <v>2799</v>
      </c>
      <c r="G121" s="153">
        <f t="shared" si="170"/>
        <v>41.651785714285715</v>
      </c>
      <c r="H121" s="154">
        <f t="shared" si="194"/>
        <v>300</v>
      </c>
      <c r="I121" s="153">
        <f t="shared" si="194"/>
        <v>299</v>
      </c>
      <c r="J121" s="153">
        <f t="shared" si="171"/>
        <v>99.666666666666671</v>
      </c>
      <c r="K121" s="154">
        <f t="shared" si="195"/>
        <v>0</v>
      </c>
      <c r="L121" s="153">
        <f t="shared" si="195"/>
        <v>0</v>
      </c>
      <c r="M121" s="153" t="e">
        <f t="shared" si="172"/>
        <v>#DIV/0!</v>
      </c>
      <c r="N121" s="154">
        <f t="shared" si="196"/>
        <v>0</v>
      </c>
      <c r="O121" s="153">
        <f t="shared" si="196"/>
        <v>0</v>
      </c>
      <c r="P121" s="153" t="e">
        <f t="shared" si="173"/>
        <v>#DIV/0!</v>
      </c>
      <c r="Q121" s="154">
        <f t="shared" si="197"/>
        <v>0</v>
      </c>
      <c r="R121" s="153">
        <f t="shared" si="197"/>
        <v>0</v>
      </c>
      <c r="S121" s="153" t="e">
        <f t="shared" si="174"/>
        <v>#DIV/0!</v>
      </c>
      <c r="T121" s="154">
        <f t="shared" si="198"/>
        <v>0</v>
      </c>
      <c r="U121" s="153">
        <f t="shared" si="198"/>
        <v>0</v>
      </c>
      <c r="V121" s="153" t="e">
        <f t="shared" si="175"/>
        <v>#DIV/0!</v>
      </c>
      <c r="W121" s="154">
        <f t="shared" si="199"/>
        <v>0</v>
      </c>
      <c r="X121" s="153">
        <f t="shared" si="199"/>
        <v>2500</v>
      </c>
      <c r="Y121" s="153" t="e">
        <f t="shared" si="176"/>
        <v>#DIV/0!</v>
      </c>
      <c r="Z121" s="154">
        <f t="shared" si="200"/>
        <v>0</v>
      </c>
      <c r="AA121" s="153">
        <f t="shared" si="200"/>
        <v>0</v>
      </c>
      <c r="AB121" s="153" t="e">
        <f t="shared" si="164"/>
        <v>#DIV/0!</v>
      </c>
      <c r="AC121" s="154">
        <f t="shared" si="201"/>
        <v>6410</v>
      </c>
      <c r="AD121" s="153">
        <f t="shared" si="201"/>
        <v>0</v>
      </c>
      <c r="AE121" s="153">
        <f t="shared" si="165"/>
        <v>0</v>
      </c>
      <c r="AF121" s="154">
        <f t="shared" si="202"/>
        <v>10</v>
      </c>
      <c r="AG121" s="153">
        <f t="shared" si="202"/>
        <v>0</v>
      </c>
      <c r="AH121" s="153">
        <f t="shared" si="166"/>
        <v>0</v>
      </c>
      <c r="AI121" s="154">
        <f t="shared" si="203"/>
        <v>0</v>
      </c>
      <c r="AJ121" s="153">
        <f t="shared" si="203"/>
        <v>0</v>
      </c>
      <c r="AK121" s="153" t="e">
        <f t="shared" si="167"/>
        <v>#DIV/0!</v>
      </c>
      <c r="AL121" s="154">
        <f t="shared" si="204"/>
        <v>0</v>
      </c>
      <c r="AM121" s="153">
        <f t="shared" si="204"/>
        <v>0</v>
      </c>
      <c r="AN121" s="153" t="e">
        <f t="shared" si="168"/>
        <v>#DIV/0!</v>
      </c>
      <c r="AO121" s="154">
        <f t="shared" si="205"/>
        <v>0</v>
      </c>
      <c r="AP121" s="153">
        <f t="shared" si="205"/>
        <v>0</v>
      </c>
      <c r="AQ121" s="153"/>
      <c r="AR121" s="158"/>
    </row>
    <row r="122" spans="1:44" s="161" customFormat="1" ht="31.2">
      <c r="A122" s="340"/>
      <c r="B122" s="333"/>
      <c r="C122" s="355"/>
      <c r="D122" s="152" t="s">
        <v>308</v>
      </c>
      <c r="E122" s="136">
        <f t="shared" si="193"/>
        <v>0</v>
      </c>
      <c r="F122" s="153">
        <f t="shared" si="193"/>
        <v>0</v>
      </c>
      <c r="G122" s="153" t="e">
        <f t="shared" si="170"/>
        <v>#DIV/0!</v>
      </c>
      <c r="H122" s="154">
        <f t="shared" si="194"/>
        <v>0</v>
      </c>
      <c r="I122" s="153">
        <f t="shared" si="194"/>
        <v>0</v>
      </c>
      <c r="J122" s="153" t="e">
        <f t="shared" si="171"/>
        <v>#DIV/0!</v>
      </c>
      <c r="K122" s="154">
        <f t="shared" si="195"/>
        <v>0</v>
      </c>
      <c r="L122" s="153">
        <f t="shared" si="195"/>
        <v>0</v>
      </c>
      <c r="M122" s="153" t="e">
        <f t="shared" si="172"/>
        <v>#DIV/0!</v>
      </c>
      <c r="N122" s="154">
        <f t="shared" si="196"/>
        <v>0</v>
      </c>
      <c r="O122" s="153">
        <f t="shared" si="196"/>
        <v>0</v>
      </c>
      <c r="P122" s="153" t="e">
        <f t="shared" si="173"/>
        <v>#DIV/0!</v>
      </c>
      <c r="Q122" s="154">
        <f t="shared" si="197"/>
        <v>0</v>
      </c>
      <c r="R122" s="153">
        <f t="shared" si="197"/>
        <v>0</v>
      </c>
      <c r="S122" s="153" t="e">
        <f t="shared" si="174"/>
        <v>#DIV/0!</v>
      </c>
      <c r="T122" s="154">
        <f t="shared" si="198"/>
        <v>0</v>
      </c>
      <c r="U122" s="153">
        <f t="shared" si="198"/>
        <v>0</v>
      </c>
      <c r="V122" s="153" t="e">
        <f t="shared" si="175"/>
        <v>#DIV/0!</v>
      </c>
      <c r="W122" s="154">
        <f t="shared" si="199"/>
        <v>0</v>
      </c>
      <c r="X122" s="153">
        <f t="shared" si="199"/>
        <v>0</v>
      </c>
      <c r="Y122" s="153" t="e">
        <f t="shared" si="176"/>
        <v>#DIV/0!</v>
      </c>
      <c r="Z122" s="154">
        <f t="shared" si="200"/>
        <v>0</v>
      </c>
      <c r="AA122" s="153">
        <f t="shared" si="200"/>
        <v>0</v>
      </c>
      <c r="AB122" s="153" t="e">
        <f t="shared" si="164"/>
        <v>#DIV/0!</v>
      </c>
      <c r="AC122" s="154">
        <f t="shared" si="201"/>
        <v>0</v>
      </c>
      <c r="AD122" s="153">
        <f t="shared" si="201"/>
        <v>0</v>
      </c>
      <c r="AE122" s="153" t="e">
        <f t="shared" si="165"/>
        <v>#DIV/0!</v>
      </c>
      <c r="AF122" s="154">
        <f t="shared" si="202"/>
        <v>0</v>
      </c>
      <c r="AG122" s="153">
        <f t="shared" si="202"/>
        <v>0</v>
      </c>
      <c r="AH122" s="153" t="e">
        <f t="shared" si="166"/>
        <v>#DIV/0!</v>
      </c>
      <c r="AI122" s="154">
        <f t="shared" si="203"/>
        <v>0</v>
      </c>
      <c r="AJ122" s="153">
        <f t="shared" si="203"/>
        <v>0</v>
      </c>
      <c r="AK122" s="153" t="e">
        <f t="shared" si="167"/>
        <v>#DIV/0!</v>
      </c>
      <c r="AL122" s="154">
        <f t="shared" si="204"/>
        <v>0</v>
      </c>
      <c r="AM122" s="153">
        <f t="shared" si="204"/>
        <v>0</v>
      </c>
      <c r="AN122" s="153" t="e">
        <f t="shared" si="168"/>
        <v>#DIV/0!</v>
      </c>
      <c r="AO122" s="154">
        <f t="shared" si="205"/>
        <v>0</v>
      </c>
      <c r="AP122" s="153">
        <f t="shared" si="205"/>
        <v>0</v>
      </c>
      <c r="AQ122" s="153" t="e">
        <f t="shared" si="177"/>
        <v>#DIV/0!</v>
      </c>
      <c r="AR122" s="158"/>
    </row>
    <row r="123" spans="1:44" s="161" customFormat="1" ht="19.5" customHeight="1">
      <c r="A123" s="340" t="s">
        <v>264</v>
      </c>
      <c r="B123" s="333" t="s">
        <v>359</v>
      </c>
      <c r="C123" s="355" t="s">
        <v>343</v>
      </c>
      <c r="D123" s="150" t="s">
        <v>307</v>
      </c>
      <c r="E123" s="136">
        <f>E124+E125+E127</f>
        <v>10.4</v>
      </c>
      <c r="F123" s="151">
        <f t="shared" ref="F123" si="206">F124+F125+F127</f>
        <v>0</v>
      </c>
      <c r="G123" s="151">
        <f t="shared" si="170"/>
        <v>0</v>
      </c>
      <c r="H123" s="136">
        <f t="shared" ref="H123:I123" si="207">H124+H125+H127</f>
        <v>0</v>
      </c>
      <c r="I123" s="151">
        <f t="shared" si="207"/>
        <v>0</v>
      </c>
      <c r="J123" s="151" t="e">
        <f t="shared" si="171"/>
        <v>#DIV/0!</v>
      </c>
      <c r="K123" s="136">
        <f t="shared" ref="K123:L123" si="208">K124+K125+K127</f>
        <v>0</v>
      </c>
      <c r="L123" s="151">
        <f t="shared" si="208"/>
        <v>0</v>
      </c>
      <c r="M123" s="151" t="e">
        <f t="shared" si="172"/>
        <v>#DIV/0!</v>
      </c>
      <c r="N123" s="136">
        <f t="shared" ref="N123:O123" si="209">N124+N125+N127</f>
        <v>0</v>
      </c>
      <c r="O123" s="151">
        <f t="shared" si="209"/>
        <v>0</v>
      </c>
      <c r="P123" s="151" t="e">
        <f t="shared" si="173"/>
        <v>#DIV/0!</v>
      </c>
      <c r="Q123" s="136">
        <f t="shared" ref="Q123:R123" si="210">Q124+Q125+Q127</f>
        <v>0</v>
      </c>
      <c r="R123" s="151">
        <f t="shared" si="210"/>
        <v>0</v>
      </c>
      <c r="S123" s="151" t="e">
        <f t="shared" si="174"/>
        <v>#DIV/0!</v>
      </c>
      <c r="T123" s="136">
        <f t="shared" ref="T123:U123" si="211">T124+T125+T127</f>
        <v>0</v>
      </c>
      <c r="U123" s="151">
        <f t="shared" si="211"/>
        <v>0</v>
      </c>
      <c r="V123" s="151" t="e">
        <f t="shared" si="175"/>
        <v>#DIV/0!</v>
      </c>
      <c r="W123" s="136">
        <f t="shared" ref="W123:X123" si="212">W124+W125+W127</f>
        <v>0</v>
      </c>
      <c r="X123" s="151">
        <f t="shared" si="212"/>
        <v>0</v>
      </c>
      <c r="Y123" s="151" t="e">
        <f>(X123/W123)*100</f>
        <v>#DIV/0!</v>
      </c>
      <c r="Z123" s="136">
        <f t="shared" ref="Z123:AA123" si="213">Z124+Z125+Z127</f>
        <v>0</v>
      </c>
      <c r="AA123" s="151">
        <f t="shared" si="213"/>
        <v>0</v>
      </c>
      <c r="AB123" s="151" t="e">
        <f>(AA123/Z123)*100</f>
        <v>#DIV/0!</v>
      </c>
      <c r="AC123" s="136">
        <f t="shared" ref="AC123:AD123" si="214">AC124+AC125+AC127</f>
        <v>0</v>
      </c>
      <c r="AD123" s="151">
        <f t="shared" si="214"/>
        <v>0</v>
      </c>
      <c r="AE123" s="151" t="e">
        <f>(AD123/AC123)*100</f>
        <v>#DIV/0!</v>
      </c>
      <c r="AF123" s="136">
        <f t="shared" ref="AF123:AG123" si="215">AF124+AF125+AF127</f>
        <v>0</v>
      </c>
      <c r="AG123" s="151">
        <f t="shared" si="215"/>
        <v>0</v>
      </c>
      <c r="AH123" s="151" t="e">
        <f t="shared" si="166"/>
        <v>#DIV/0!</v>
      </c>
      <c r="AI123" s="136">
        <f t="shared" ref="AI123:AJ123" si="216">AI124+AI125+AI127</f>
        <v>0</v>
      </c>
      <c r="AJ123" s="151">
        <f t="shared" si="216"/>
        <v>0</v>
      </c>
      <c r="AK123" s="151" t="e">
        <f t="shared" si="167"/>
        <v>#DIV/0!</v>
      </c>
      <c r="AL123" s="136">
        <f t="shared" ref="AL123:AM123" si="217">AL124+AL125+AL127</f>
        <v>0</v>
      </c>
      <c r="AM123" s="151">
        <f t="shared" si="217"/>
        <v>0</v>
      </c>
      <c r="AN123" s="151" t="e">
        <f t="shared" si="168"/>
        <v>#DIV/0!</v>
      </c>
      <c r="AO123" s="136">
        <f t="shared" ref="AO123:AP123" si="218">AO124+AO125+AO127</f>
        <v>10.4</v>
      </c>
      <c r="AP123" s="151">
        <f t="shared" si="218"/>
        <v>0</v>
      </c>
      <c r="AQ123" s="151">
        <f>(AP123/AO123)*100</f>
        <v>0</v>
      </c>
      <c r="AR123" s="195"/>
    </row>
    <row r="124" spans="1:44" ht="31.2">
      <c r="A124" s="340"/>
      <c r="B124" s="333"/>
      <c r="C124" s="355"/>
      <c r="D124" s="152" t="s">
        <v>2</v>
      </c>
      <c r="E124" s="136">
        <f t="shared" ref="E124:F127" si="219">H124+K124+N124+Q124+T124+W124+Z124+AC124+AF124+AI124+AL124+AO124</f>
        <v>0</v>
      </c>
      <c r="F124" s="156">
        <f t="shared" si="219"/>
        <v>0</v>
      </c>
      <c r="G124" s="153" t="e">
        <f t="shared" si="170"/>
        <v>#DIV/0!</v>
      </c>
      <c r="H124" s="162"/>
      <c r="I124" s="163"/>
      <c r="J124" s="153" t="e">
        <f t="shared" si="171"/>
        <v>#DIV/0!</v>
      </c>
      <c r="K124" s="162"/>
      <c r="L124" s="163"/>
      <c r="M124" s="153" t="e">
        <f t="shared" si="172"/>
        <v>#DIV/0!</v>
      </c>
      <c r="N124" s="162"/>
      <c r="O124" s="163"/>
      <c r="P124" s="153" t="e">
        <f t="shared" si="173"/>
        <v>#DIV/0!</v>
      </c>
      <c r="Q124" s="162"/>
      <c r="R124" s="163"/>
      <c r="S124" s="153" t="e">
        <f t="shared" si="174"/>
        <v>#DIV/0!</v>
      </c>
      <c r="T124" s="162"/>
      <c r="U124" s="163"/>
      <c r="V124" s="153" t="e">
        <f t="shared" si="175"/>
        <v>#DIV/0!</v>
      </c>
      <c r="W124" s="162"/>
      <c r="X124" s="163"/>
      <c r="Y124" s="153" t="e">
        <f>(X124/W124)*100</f>
        <v>#DIV/0!</v>
      </c>
      <c r="Z124" s="162"/>
      <c r="AA124" s="163"/>
      <c r="AB124" s="153" t="e">
        <f>(AA124/Z124)*100</f>
        <v>#DIV/0!</v>
      </c>
      <c r="AC124" s="162"/>
      <c r="AD124" s="163"/>
      <c r="AE124" s="153" t="e">
        <f>(AD124/AC124)*100</f>
        <v>#DIV/0!</v>
      </c>
      <c r="AF124" s="162"/>
      <c r="AG124" s="163"/>
      <c r="AH124" s="153" t="e">
        <f t="shared" si="166"/>
        <v>#DIV/0!</v>
      </c>
      <c r="AI124" s="162"/>
      <c r="AJ124" s="163"/>
      <c r="AK124" s="153" t="e">
        <f t="shared" si="167"/>
        <v>#DIV/0!</v>
      </c>
      <c r="AL124" s="162"/>
      <c r="AM124" s="163"/>
      <c r="AN124" s="153" t="e">
        <f t="shared" si="168"/>
        <v>#DIV/0!</v>
      </c>
      <c r="AO124" s="162"/>
      <c r="AP124" s="163"/>
      <c r="AQ124" s="153" t="e">
        <f>(AP124/AO124)*100</f>
        <v>#DIV/0!</v>
      </c>
      <c r="AR124" s="163"/>
    </row>
    <row r="125" spans="1:44" ht="15.6">
      <c r="A125" s="340"/>
      <c r="B125" s="333"/>
      <c r="C125" s="355"/>
      <c r="D125" s="152" t="s">
        <v>43</v>
      </c>
      <c r="E125" s="136">
        <f t="shared" si="219"/>
        <v>10.4</v>
      </c>
      <c r="F125" s="156">
        <f t="shared" si="219"/>
        <v>0</v>
      </c>
      <c r="G125" s="153">
        <f t="shared" si="170"/>
        <v>0</v>
      </c>
      <c r="H125" s="162"/>
      <c r="I125" s="163"/>
      <c r="J125" s="153" t="e">
        <f t="shared" si="171"/>
        <v>#DIV/0!</v>
      </c>
      <c r="K125" s="162"/>
      <c r="L125" s="163"/>
      <c r="M125" s="153" t="e">
        <f t="shared" si="172"/>
        <v>#DIV/0!</v>
      </c>
      <c r="N125" s="162"/>
      <c r="O125" s="163"/>
      <c r="P125" s="153" t="e">
        <f t="shared" si="173"/>
        <v>#DIV/0!</v>
      </c>
      <c r="Q125" s="162"/>
      <c r="R125" s="163"/>
      <c r="S125" s="153" t="e">
        <f t="shared" si="174"/>
        <v>#DIV/0!</v>
      </c>
      <c r="T125" s="162"/>
      <c r="U125" s="163"/>
      <c r="V125" s="153" t="e">
        <f t="shared" si="175"/>
        <v>#DIV/0!</v>
      </c>
      <c r="W125" s="162"/>
      <c r="X125" s="163"/>
      <c r="Y125" s="153"/>
      <c r="Z125" s="162"/>
      <c r="AA125" s="163"/>
      <c r="AB125" s="153"/>
      <c r="AC125" s="162"/>
      <c r="AD125" s="163"/>
      <c r="AE125" s="153"/>
      <c r="AF125" s="162"/>
      <c r="AG125" s="163"/>
      <c r="AH125" s="153" t="e">
        <f t="shared" si="166"/>
        <v>#DIV/0!</v>
      </c>
      <c r="AI125" s="162"/>
      <c r="AJ125" s="163"/>
      <c r="AK125" s="153" t="e">
        <f t="shared" si="167"/>
        <v>#DIV/0!</v>
      </c>
      <c r="AL125" s="162"/>
      <c r="AM125" s="163"/>
      <c r="AN125" s="153" t="e">
        <f t="shared" si="168"/>
        <v>#DIV/0!</v>
      </c>
      <c r="AO125" s="162">
        <v>10.4</v>
      </c>
      <c r="AP125" s="163"/>
      <c r="AQ125" s="153">
        <f>(AP125/AO125)*100</f>
        <v>0</v>
      </c>
      <c r="AR125" s="163"/>
    </row>
    <row r="126" spans="1:44" s="161" customFormat="1" ht="46.8">
      <c r="A126" s="340"/>
      <c r="B126" s="333"/>
      <c r="C126" s="355"/>
      <c r="D126" s="152" t="s">
        <v>303</v>
      </c>
      <c r="E126" s="136">
        <f t="shared" ref="E126:F126" si="220">H126+K126+N126+Q126+T126+W126+Z126+AC126+AF126+AI126+AO126</f>
        <v>0</v>
      </c>
      <c r="F126" s="153">
        <f t="shared" si="220"/>
        <v>0</v>
      </c>
      <c r="G126" s="153" t="e">
        <f t="shared" si="170"/>
        <v>#DIV/0!</v>
      </c>
      <c r="H126" s="162"/>
      <c r="I126" s="163"/>
      <c r="J126" s="153" t="e">
        <f t="shared" si="171"/>
        <v>#DIV/0!</v>
      </c>
      <c r="K126" s="162"/>
      <c r="L126" s="163"/>
      <c r="M126" s="153" t="e">
        <f t="shared" si="172"/>
        <v>#DIV/0!</v>
      </c>
      <c r="N126" s="162"/>
      <c r="O126" s="163"/>
      <c r="P126" s="153" t="e">
        <f t="shared" si="173"/>
        <v>#DIV/0!</v>
      </c>
      <c r="Q126" s="162"/>
      <c r="R126" s="163"/>
      <c r="S126" s="153" t="e">
        <f t="shared" si="174"/>
        <v>#DIV/0!</v>
      </c>
      <c r="T126" s="162"/>
      <c r="U126" s="163"/>
      <c r="V126" s="153" t="e">
        <f t="shared" si="175"/>
        <v>#DIV/0!</v>
      </c>
      <c r="W126" s="162"/>
      <c r="X126" s="163"/>
      <c r="Y126" s="153" t="e">
        <f>(X126/W126)*100</f>
        <v>#DIV/0!</v>
      </c>
      <c r="Z126" s="162"/>
      <c r="AA126" s="163"/>
      <c r="AB126" s="153" t="e">
        <f>(AA126/Z126)*100</f>
        <v>#DIV/0!</v>
      </c>
      <c r="AC126" s="162"/>
      <c r="AD126" s="163"/>
      <c r="AE126" s="153" t="e">
        <f>(AD126/AC126)*100</f>
        <v>#DIV/0!</v>
      </c>
      <c r="AF126" s="162"/>
      <c r="AG126" s="163"/>
      <c r="AH126" s="153" t="e">
        <f t="shared" si="166"/>
        <v>#DIV/0!</v>
      </c>
      <c r="AI126" s="162"/>
      <c r="AJ126" s="163"/>
      <c r="AK126" s="153" t="e">
        <f t="shared" si="167"/>
        <v>#DIV/0!</v>
      </c>
      <c r="AL126" s="162"/>
      <c r="AM126" s="163"/>
      <c r="AN126" s="153" t="e">
        <f t="shared" si="168"/>
        <v>#DIV/0!</v>
      </c>
      <c r="AO126" s="162"/>
      <c r="AP126" s="153"/>
      <c r="AQ126" s="153"/>
      <c r="AR126" s="158"/>
    </row>
    <row r="127" spans="1:44" ht="31.2">
      <c r="A127" s="340"/>
      <c r="B127" s="333"/>
      <c r="C127" s="355"/>
      <c r="D127" s="152" t="s">
        <v>308</v>
      </c>
      <c r="E127" s="136">
        <f t="shared" si="219"/>
        <v>0</v>
      </c>
      <c r="F127" s="156">
        <f t="shared" si="219"/>
        <v>0</v>
      </c>
      <c r="G127" s="153" t="e">
        <f t="shared" si="170"/>
        <v>#DIV/0!</v>
      </c>
      <c r="H127" s="162"/>
      <c r="I127" s="163"/>
      <c r="J127" s="153" t="e">
        <f t="shared" si="171"/>
        <v>#DIV/0!</v>
      </c>
      <c r="K127" s="162"/>
      <c r="L127" s="163"/>
      <c r="M127" s="153" t="e">
        <f t="shared" si="172"/>
        <v>#DIV/0!</v>
      </c>
      <c r="N127" s="162"/>
      <c r="O127" s="163"/>
      <c r="P127" s="153" t="e">
        <f t="shared" si="173"/>
        <v>#DIV/0!</v>
      </c>
      <c r="Q127" s="162"/>
      <c r="R127" s="163"/>
      <c r="S127" s="153" t="e">
        <f t="shared" si="174"/>
        <v>#DIV/0!</v>
      </c>
      <c r="T127" s="162"/>
      <c r="U127" s="163"/>
      <c r="V127" s="153" t="e">
        <f t="shared" si="175"/>
        <v>#DIV/0!</v>
      </c>
      <c r="W127" s="162"/>
      <c r="X127" s="163"/>
      <c r="Y127" s="153" t="e">
        <f>(X127/W127)*100</f>
        <v>#DIV/0!</v>
      </c>
      <c r="Z127" s="162"/>
      <c r="AA127" s="163"/>
      <c r="AB127" s="153" t="e">
        <f>(AA127/Z127)*100</f>
        <v>#DIV/0!</v>
      </c>
      <c r="AC127" s="162"/>
      <c r="AD127" s="163"/>
      <c r="AE127" s="153" t="e">
        <f>(AD127/AC127)*100</f>
        <v>#DIV/0!</v>
      </c>
      <c r="AF127" s="162"/>
      <c r="AG127" s="163"/>
      <c r="AH127" s="153" t="e">
        <f t="shared" si="166"/>
        <v>#DIV/0!</v>
      </c>
      <c r="AI127" s="162"/>
      <c r="AJ127" s="163"/>
      <c r="AK127" s="153" t="e">
        <f t="shared" si="167"/>
        <v>#DIV/0!</v>
      </c>
      <c r="AL127" s="162"/>
      <c r="AM127" s="163"/>
      <c r="AN127" s="153" t="e">
        <f t="shared" si="168"/>
        <v>#DIV/0!</v>
      </c>
      <c r="AO127" s="162"/>
      <c r="AP127" s="163"/>
      <c r="AQ127" s="153" t="e">
        <f>(AP127/AO127)*100</f>
        <v>#DIV/0!</v>
      </c>
      <c r="AR127" s="163"/>
    </row>
    <row r="128" spans="1:44" s="161" customFormat="1" ht="19.5" customHeight="1">
      <c r="A128" s="340" t="s">
        <v>344</v>
      </c>
      <c r="B128" s="333" t="s">
        <v>345</v>
      </c>
      <c r="C128" s="355" t="s">
        <v>343</v>
      </c>
      <c r="D128" s="150" t="s">
        <v>307</v>
      </c>
      <c r="E128" s="136">
        <f>E129+E130+E132</f>
        <v>17612.3</v>
      </c>
      <c r="F128" s="151">
        <f t="shared" ref="F128" si="221">F129+F130+F132</f>
        <v>2181.1</v>
      </c>
      <c r="G128" s="151">
        <f t="shared" si="170"/>
        <v>12.383958937787796</v>
      </c>
      <c r="H128" s="136">
        <f t="shared" ref="H128:I128" si="222">H129+H130+H132</f>
        <v>0</v>
      </c>
      <c r="I128" s="151">
        <f t="shared" si="222"/>
        <v>0</v>
      </c>
      <c r="J128" s="151" t="e">
        <f t="shared" si="171"/>
        <v>#DIV/0!</v>
      </c>
      <c r="K128" s="136">
        <f t="shared" ref="K128:L128" si="223">K129+K130+K132</f>
        <v>0</v>
      </c>
      <c r="L128" s="151">
        <f t="shared" si="223"/>
        <v>0</v>
      </c>
      <c r="M128" s="151" t="e">
        <f t="shared" si="172"/>
        <v>#DIV/0!</v>
      </c>
      <c r="N128" s="136">
        <f t="shared" ref="N128:O128" si="224">N129+N130+N132</f>
        <v>0</v>
      </c>
      <c r="O128" s="151">
        <f t="shared" si="224"/>
        <v>0</v>
      </c>
      <c r="P128" s="151" t="e">
        <f t="shared" si="173"/>
        <v>#DIV/0!</v>
      </c>
      <c r="Q128" s="136">
        <f t="shared" ref="Q128:R128" si="225">Q129+Q130+Q132</f>
        <v>0</v>
      </c>
      <c r="R128" s="151">
        <f t="shared" si="225"/>
        <v>0</v>
      </c>
      <c r="S128" s="151" t="e">
        <f t="shared" si="174"/>
        <v>#DIV/0!</v>
      </c>
      <c r="T128" s="136">
        <f t="shared" ref="T128:U128" si="226">T129+T130+T132</f>
        <v>0</v>
      </c>
      <c r="U128" s="151">
        <f t="shared" si="226"/>
        <v>0</v>
      </c>
      <c r="V128" s="151" t="e">
        <f t="shared" si="175"/>
        <v>#DIV/0!</v>
      </c>
      <c r="W128" s="136">
        <f t="shared" ref="W128:X128" si="227">W129+W130+W132</f>
        <v>2181.1</v>
      </c>
      <c r="X128" s="151">
        <f t="shared" si="227"/>
        <v>2181.1</v>
      </c>
      <c r="Y128" s="151">
        <f>(X128/W128)*100</f>
        <v>100</v>
      </c>
      <c r="Z128" s="136">
        <f t="shared" ref="Z128:AA128" si="228">Z129+Z130+Z132</f>
        <v>0</v>
      </c>
      <c r="AA128" s="151">
        <f t="shared" si="228"/>
        <v>0</v>
      </c>
      <c r="AB128" s="151" t="e">
        <f>(AA128/Z128)*100</f>
        <v>#DIV/0!</v>
      </c>
      <c r="AC128" s="136">
        <f t="shared" ref="AC128:AD128" si="229">AC129+AC130+AC132</f>
        <v>15431.199999999999</v>
      </c>
      <c r="AD128" s="151">
        <f t="shared" si="229"/>
        <v>0</v>
      </c>
      <c r="AE128" s="151">
        <f>(AD128/AC128)*100</f>
        <v>0</v>
      </c>
      <c r="AF128" s="136">
        <f t="shared" ref="AF128:AG128" si="230">AF129+AF130+AF132</f>
        <v>0</v>
      </c>
      <c r="AG128" s="151">
        <f t="shared" si="230"/>
        <v>0</v>
      </c>
      <c r="AH128" s="151" t="e">
        <f t="shared" si="166"/>
        <v>#DIV/0!</v>
      </c>
      <c r="AI128" s="136">
        <f t="shared" ref="AI128:AJ128" si="231">AI129+AI130+AI132</f>
        <v>0</v>
      </c>
      <c r="AJ128" s="151">
        <f t="shared" si="231"/>
        <v>0</v>
      </c>
      <c r="AK128" s="151" t="e">
        <f t="shared" si="167"/>
        <v>#DIV/0!</v>
      </c>
      <c r="AL128" s="136">
        <f t="shared" ref="AL128:AM128" si="232">AL129+AL130+AL132</f>
        <v>0</v>
      </c>
      <c r="AM128" s="151">
        <f t="shared" si="232"/>
        <v>0</v>
      </c>
      <c r="AN128" s="151" t="e">
        <f t="shared" si="168"/>
        <v>#DIV/0!</v>
      </c>
      <c r="AO128" s="136">
        <f t="shared" ref="AO128:AP128" si="233">AO129+AO130+AO132</f>
        <v>0</v>
      </c>
      <c r="AP128" s="151">
        <f t="shared" si="233"/>
        <v>0</v>
      </c>
      <c r="AQ128" s="151" t="e">
        <f>(AP128/AO128)*100</f>
        <v>#DIV/0!</v>
      </c>
      <c r="AR128" s="195"/>
    </row>
    <row r="129" spans="1:44" ht="31.2">
      <c r="A129" s="340"/>
      <c r="B129" s="333"/>
      <c r="C129" s="355"/>
      <c r="D129" s="152" t="s">
        <v>2</v>
      </c>
      <c r="E129" s="136">
        <f t="shared" ref="E129:F132" si="234">H129+K129+N129+Q129+T129+W129+Z129+AC129+AF129+AI129+AL129+AO129</f>
        <v>0</v>
      </c>
      <c r="F129" s="156">
        <f t="shared" si="234"/>
        <v>0</v>
      </c>
      <c r="G129" s="153" t="e">
        <f t="shared" si="170"/>
        <v>#DIV/0!</v>
      </c>
      <c r="H129" s="162"/>
      <c r="I129" s="163"/>
      <c r="J129" s="153" t="e">
        <f t="shared" si="171"/>
        <v>#DIV/0!</v>
      </c>
      <c r="K129" s="162"/>
      <c r="L129" s="163"/>
      <c r="M129" s="153" t="e">
        <f t="shared" si="172"/>
        <v>#DIV/0!</v>
      </c>
      <c r="N129" s="162"/>
      <c r="O129" s="163"/>
      <c r="P129" s="153" t="e">
        <f t="shared" si="173"/>
        <v>#DIV/0!</v>
      </c>
      <c r="Q129" s="162"/>
      <c r="R129" s="163"/>
      <c r="S129" s="153" t="e">
        <f t="shared" si="174"/>
        <v>#DIV/0!</v>
      </c>
      <c r="T129" s="162"/>
      <c r="U129" s="163"/>
      <c r="V129" s="153" t="e">
        <f t="shared" si="175"/>
        <v>#DIV/0!</v>
      </c>
      <c r="W129" s="162"/>
      <c r="X129" s="163"/>
      <c r="Y129" s="153" t="e">
        <f>(X129/W129)*100</f>
        <v>#DIV/0!</v>
      </c>
      <c r="Z129" s="162"/>
      <c r="AA129" s="163"/>
      <c r="AB129" s="153" t="e">
        <f>(AA129/Z129)*100</f>
        <v>#DIV/0!</v>
      </c>
      <c r="AC129" s="162"/>
      <c r="AD129" s="163"/>
      <c r="AE129" s="153" t="e">
        <f>(AD129/AC129)*100</f>
        <v>#DIV/0!</v>
      </c>
      <c r="AF129" s="162"/>
      <c r="AG129" s="163"/>
      <c r="AH129" s="153" t="e">
        <f t="shared" si="166"/>
        <v>#DIV/0!</v>
      </c>
      <c r="AI129" s="162"/>
      <c r="AJ129" s="163"/>
      <c r="AK129" s="153" t="e">
        <f t="shared" si="167"/>
        <v>#DIV/0!</v>
      </c>
      <c r="AL129" s="162"/>
      <c r="AM129" s="163"/>
      <c r="AN129" s="153" t="e">
        <f t="shared" si="168"/>
        <v>#DIV/0!</v>
      </c>
      <c r="AO129" s="162"/>
      <c r="AP129" s="163"/>
      <c r="AQ129" s="153" t="e">
        <f>(AP129/AO129)*100</f>
        <v>#DIV/0!</v>
      </c>
      <c r="AR129" s="163"/>
    </row>
    <row r="130" spans="1:44" ht="15.6">
      <c r="A130" s="340"/>
      <c r="B130" s="333"/>
      <c r="C130" s="355"/>
      <c r="D130" s="152" t="s">
        <v>43</v>
      </c>
      <c r="E130" s="136">
        <f t="shared" si="234"/>
        <v>17612.3</v>
      </c>
      <c r="F130" s="156">
        <f t="shared" si="234"/>
        <v>2181.1</v>
      </c>
      <c r="G130" s="153">
        <f t="shared" si="170"/>
        <v>12.383958937787796</v>
      </c>
      <c r="H130" s="162"/>
      <c r="I130" s="163"/>
      <c r="J130" s="153" t="e">
        <f t="shared" si="171"/>
        <v>#DIV/0!</v>
      </c>
      <c r="K130" s="162"/>
      <c r="L130" s="163"/>
      <c r="M130" s="153" t="e">
        <f t="shared" si="172"/>
        <v>#DIV/0!</v>
      </c>
      <c r="N130" s="162"/>
      <c r="O130" s="163"/>
      <c r="P130" s="153" t="e">
        <f t="shared" si="173"/>
        <v>#DIV/0!</v>
      </c>
      <c r="Q130" s="162"/>
      <c r="R130" s="163"/>
      <c r="S130" s="153" t="e">
        <f t="shared" si="174"/>
        <v>#DIV/0!</v>
      </c>
      <c r="T130" s="162"/>
      <c r="U130" s="163"/>
      <c r="V130" s="153" t="e">
        <f t="shared" si="175"/>
        <v>#DIV/0!</v>
      </c>
      <c r="W130" s="162">
        <v>2181.1</v>
      </c>
      <c r="X130" s="163">
        <v>2181.1</v>
      </c>
      <c r="Y130" s="153"/>
      <c r="Z130" s="162"/>
      <c r="AA130" s="163"/>
      <c r="AB130" s="153"/>
      <c r="AC130" s="162">
        <f>17612.3-2181.1</f>
        <v>15431.199999999999</v>
      </c>
      <c r="AD130" s="163"/>
      <c r="AE130" s="153"/>
      <c r="AF130" s="162"/>
      <c r="AG130" s="163"/>
      <c r="AH130" s="153" t="e">
        <f t="shared" si="166"/>
        <v>#DIV/0!</v>
      </c>
      <c r="AI130" s="162"/>
      <c r="AJ130" s="163"/>
      <c r="AK130" s="153" t="e">
        <f t="shared" si="167"/>
        <v>#DIV/0!</v>
      </c>
      <c r="AL130" s="162"/>
      <c r="AM130" s="163"/>
      <c r="AN130" s="153" t="e">
        <f t="shared" si="168"/>
        <v>#DIV/0!</v>
      </c>
      <c r="AO130" s="162"/>
      <c r="AP130" s="163"/>
      <c r="AQ130" s="153" t="e">
        <f>(AP130/AO130)*100</f>
        <v>#DIV/0!</v>
      </c>
      <c r="AR130" s="163"/>
    </row>
    <row r="131" spans="1:44" s="161" customFormat="1" ht="46.8">
      <c r="A131" s="340"/>
      <c r="B131" s="333"/>
      <c r="C131" s="355"/>
      <c r="D131" s="152" t="s">
        <v>303</v>
      </c>
      <c r="E131" s="136">
        <f t="shared" ref="E131:F131" si="235">H131+K131+N131+Q131+T131+W131+Z131+AC131+AF131+AI131+AO131</f>
        <v>0</v>
      </c>
      <c r="F131" s="153">
        <f t="shared" si="235"/>
        <v>0</v>
      </c>
      <c r="G131" s="153" t="e">
        <f t="shared" si="170"/>
        <v>#DIV/0!</v>
      </c>
      <c r="H131" s="162"/>
      <c r="I131" s="163"/>
      <c r="J131" s="153" t="e">
        <f t="shared" si="171"/>
        <v>#DIV/0!</v>
      </c>
      <c r="K131" s="162"/>
      <c r="L131" s="163"/>
      <c r="M131" s="153" t="e">
        <f t="shared" si="172"/>
        <v>#DIV/0!</v>
      </c>
      <c r="N131" s="162"/>
      <c r="O131" s="163"/>
      <c r="P131" s="153" t="e">
        <f t="shared" si="173"/>
        <v>#DIV/0!</v>
      </c>
      <c r="Q131" s="162"/>
      <c r="R131" s="163"/>
      <c r="S131" s="153" t="e">
        <f t="shared" si="174"/>
        <v>#DIV/0!</v>
      </c>
      <c r="T131" s="162"/>
      <c r="U131" s="163"/>
      <c r="V131" s="153" t="e">
        <f t="shared" si="175"/>
        <v>#DIV/0!</v>
      </c>
      <c r="W131" s="162"/>
      <c r="X131" s="163"/>
      <c r="Y131" s="153" t="e">
        <f t="shared" ref="Y131" si="236">(X131/W131)*100</f>
        <v>#DIV/0!</v>
      </c>
      <c r="Z131" s="162"/>
      <c r="AA131" s="163"/>
      <c r="AB131" s="153" t="e">
        <f t="shared" ref="AB131" si="237">(AA131/Z131)*100</f>
        <v>#DIV/0!</v>
      </c>
      <c r="AC131" s="162"/>
      <c r="AD131" s="163"/>
      <c r="AE131" s="153" t="e">
        <f t="shared" ref="AE131" si="238">(AD131/AC131)*100</f>
        <v>#DIV/0!</v>
      </c>
      <c r="AF131" s="162"/>
      <c r="AG131" s="163"/>
      <c r="AH131" s="153" t="e">
        <f t="shared" si="166"/>
        <v>#DIV/0!</v>
      </c>
      <c r="AI131" s="162"/>
      <c r="AJ131" s="163"/>
      <c r="AK131" s="153" t="e">
        <f t="shared" si="167"/>
        <v>#DIV/0!</v>
      </c>
      <c r="AL131" s="162"/>
      <c r="AM131" s="163"/>
      <c r="AN131" s="153" t="e">
        <f t="shared" si="168"/>
        <v>#DIV/0!</v>
      </c>
      <c r="AO131" s="162"/>
      <c r="AP131" s="153"/>
      <c r="AQ131" s="153"/>
      <c r="AR131" s="158"/>
    </row>
    <row r="132" spans="1:44" ht="31.2">
      <c r="A132" s="340"/>
      <c r="B132" s="333"/>
      <c r="C132" s="355"/>
      <c r="D132" s="152" t="s">
        <v>308</v>
      </c>
      <c r="E132" s="136">
        <f t="shared" si="234"/>
        <v>0</v>
      </c>
      <c r="F132" s="156">
        <f t="shared" si="234"/>
        <v>0</v>
      </c>
      <c r="G132" s="153" t="e">
        <f t="shared" si="170"/>
        <v>#DIV/0!</v>
      </c>
      <c r="H132" s="162"/>
      <c r="I132" s="163"/>
      <c r="J132" s="153" t="e">
        <f t="shared" si="171"/>
        <v>#DIV/0!</v>
      </c>
      <c r="K132" s="162"/>
      <c r="L132" s="163"/>
      <c r="M132" s="153" t="e">
        <f t="shared" si="172"/>
        <v>#DIV/0!</v>
      </c>
      <c r="N132" s="162"/>
      <c r="O132" s="163"/>
      <c r="P132" s="153" t="e">
        <f t="shared" si="173"/>
        <v>#DIV/0!</v>
      </c>
      <c r="Q132" s="162"/>
      <c r="R132" s="163"/>
      <c r="S132" s="153" t="e">
        <f t="shared" si="174"/>
        <v>#DIV/0!</v>
      </c>
      <c r="T132" s="162"/>
      <c r="U132" s="163"/>
      <c r="V132" s="153" t="e">
        <f t="shared" si="175"/>
        <v>#DIV/0!</v>
      </c>
      <c r="W132" s="162"/>
      <c r="X132" s="163"/>
      <c r="Y132" s="153" t="e">
        <f>(X132/W132)*100</f>
        <v>#DIV/0!</v>
      </c>
      <c r="Z132" s="162"/>
      <c r="AA132" s="163"/>
      <c r="AB132" s="153" t="e">
        <f>(AA132/Z132)*100</f>
        <v>#DIV/0!</v>
      </c>
      <c r="AC132" s="162"/>
      <c r="AD132" s="163"/>
      <c r="AE132" s="153" t="e">
        <f>(AD132/AC132)*100</f>
        <v>#DIV/0!</v>
      </c>
      <c r="AF132" s="162"/>
      <c r="AG132" s="163"/>
      <c r="AH132" s="153" t="e">
        <f t="shared" si="166"/>
        <v>#DIV/0!</v>
      </c>
      <c r="AI132" s="162"/>
      <c r="AJ132" s="163"/>
      <c r="AK132" s="153" t="e">
        <f t="shared" si="167"/>
        <v>#DIV/0!</v>
      </c>
      <c r="AL132" s="162"/>
      <c r="AM132" s="163"/>
      <c r="AN132" s="153" t="e">
        <f t="shared" si="168"/>
        <v>#DIV/0!</v>
      </c>
      <c r="AO132" s="162"/>
      <c r="AP132" s="163"/>
      <c r="AQ132" s="153" t="e">
        <f>(AP132/AO132)*100</f>
        <v>#DIV/0!</v>
      </c>
      <c r="AR132" s="163"/>
    </row>
    <row r="133" spans="1:44" s="161" customFormat="1" ht="15.6">
      <c r="A133" s="340" t="s">
        <v>346</v>
      </c>
      <c r="B133" s="333" t="s">
        <v>431</v>
      </c>
      <c r="C133" s="355" t="s">
        <v>343</v>
      </c>
      <c r="D133" s="150" t="s">
        <v>307</v>
      </c>
      <c r="E133" s="136">
        <f>E134+E135+E137</f>
        <v>2600</v>
      </c>
      <c r="F133" s="151">
        <f t="shared" ref="F133" si="239">F134+F135+F137</f>
        <v>0</v>
      </c>
      <c r="G133" s="151">
        <f t="shared" si="170"/>
        <v>0</v>
      </c>
      <c r="H133" s="136">
        <f t="shared" ref="H133:I133" si="240">H134+H135+H137</f>
        <v>0</v>
      </c>
      <c r="I133" s="151">
        <f t="shared" si="240"/>
        <v>0</v>
      </c>
      <c r="J133" s="151" t="e">
        <f t="shared" si="171"/>
        <v>#DIV/0!</v>
      </c>
      <c r="K133" s="136">
        <f t="shared" ref="K133:L133" si="241">K134+K135+K137</f>
        <v>0</v>
      </c>
      <c r="L133" s="151">
        <f t="shared" si="241"/>
        <v>0</v>
      </c>
      <c r="M133" s="151" t="e">
        <f t="shared" si="172"/>
        <v>#DIV/0!</v>
      </c>
      <c r="N133" s="136">
        <f t="shared" ref="N133:O133" si="242">N134+N135+N137</f>
        <v>0</v>
      </c>
      <c r="O133" s="151">
        <f t="shared" si="242"/>
        <v>0</v>
      </c>
      <c r="P133" s="151" t="e">
        <f t="shared" si="173"/>
        <v>#DIV/0!</v>
      </c>
      <c r="Q133" s="136">
        <f t="shared" ref="Q133:R133" si="243">Q134+Q135+Q137</f>
        <v>0</v>
      </c>
      <c r="R133" s="151">
        <f t="shared" si="243"/>
        <v>0</v>
      </c>
      <c r="S133" s="151" t="e">
        <f t="shared" si="174"/>
        <v>#DIV/0!</v>
      </c>
      <c r="T133" s="136">
        <f t="shared" ref="T133:U133" si="244">T134+T135+T137</f>
        <v>0</v>
      </c>
      <c r="U133" s="151">
        <f t="shared" si="244"/>
        <v>0</v>
      </c>
      <c r="V133" s="151" t="e">
        <f t="shared" si="175"/>
        <v>#DIV/0!</v>
      </c>
      <c r="W133" s="136">
        <f t="shared" ref="W133:X133" si="245">W134+W135+W137</f>
        <v>0</v>
      </c>
      <c r="X133" s="151">
        <f t="shared" si="245"/>
        <v>0</v>
      </c>
      <c r="Y133" s="151" t="e">
        <f t="shared" si="176"/>
        <v>#DIV/0!</v>
      </c>
      <c r="Z133" s="136">
        <f t="shared" ref="Z133:AA133" si="246">Z134+Z135+Z137</f>
        <v>2600</v>
      </c>
      <c r="AA133" s="151">
        <f t="shared" si="246"/>
        <v>0</v>
      </c>
      <c r="AB133" s="151">
        <f t="shared" si="164"/>
        <v>0</v>
      </c>
      <c r="AC133" s="136">
        <f t="shared" ref="AC133:AD133" si="247">AC134+AC135+AC137</f>
        <v>0</v>
      </c>
      <c r="AD133" s="151">
        <f t="shared" si="247"/>
        <v>0</v>
      </c>
      <c r="AE133" s="151" t="e">
        <f t="shared" si="165"/>
        <v>#DIV/0!</v>
      </c>
      <c r="AF133" s="136">
        <f t="shared" ref="AF133:AG133" si="248">AF134+AF135+AF137</f>
        <v>0</v>
      </c>
      <c r="AG133" s="151">
        <f t="shared" si="248"/>
        <v>0</v>
      </c>
      <c r="AH133" s="151" t="e">
        <f t="shared" si="166"/>
        <v>#DIV/0!</v>
      </c>
      <c r="AI133" s="136">
        <f t="shared" ref="AI133:AJ133" si="249">AI134+AI135+AI137</f>
        <v>0</v>
      </c>
      <c r="AJ133" s="151">
        <f t="shared" si="249"/>
        <v>0</v>
      </c>
      <c r="AK133" s="151" t="e">
        <f t="shared" si="167"/>
        <v>#DIV/0!</v>
      </c>
      <c r="AL133" s="136">
        <f t="shared" ref="AL133:AM133" si="250">AL134+AL135+AL137</f>
        <v>0</v>
      </c>
      <c r="AM133" s="151">
        <f t="shared" si="250"/>
        <v>0</v>
      </c>
      <c r="AN133" s="151" t="e">
        <f t="shared" si="168"/>
        <v>#DIV/0!</v>
      </c>
      <c r="AO133" s="136">
        <f t="shared" ref="AO133:AP133" si="251">AO134+AO135+AO137</f>
        <v>0</v>
      </c>
      <c r="AP133" s="151">
        <f t="shared" si="251"/>
        <v>0</v>
      </c>
      <c r="AQ133" s="151" t="e">
        <f t="shared" si="177"/>
        <v>#DIV/0!</v>
      </c>
      <c r="AR133" s="195"/>
    </row>
    <row r="134" spans="1:44" ht="31.2">
      <c r="A134" s="340"/>
      <c r="B134" s="333"/>
      <c r="C134" s="355"/>
      <c r="D134" s="152" t="s">
        <v>2</v>
      </c>
      <c r="E134" s="136">
        <f t="shared" ref="E134:F135" si="252">H134+K134+N134+Q134+T134+W134+Z134+AC134+AF134+AI134+AL134+AO134</f>
        <v>0</v>
      </c>
      <c r="F134" s="156">
        <f t="shared" si="252"/>
        <v>0</v>
      </c>
      <c r="G134" s="153" t="e">
        <f t="shared" si="170"/>
        <v>#DIV/0!</v>
      </c>
      <c r="H134" s="162"/>
      <c r="I134" s="163"/>
      <c r="J134" s="153" t="e">
        <f t="shared" si="171"/>
        <v>#DIV/0!</v>
      </c>
      <c r="K134" s="162"/>
      <c r="L134" s="163"/>
      <c r="M134" s="153" t="e">
        <f t="shared" si="172"/>
        <v>#DIV/0!</v>
      </c>
      <c r="N134" s="162"/>
      <c r="O134" s="163"/>
      <c r="P134" s="153" t="e">
        <f t="shared" si="173"/>
        <v>#DIV/0!</v>
      </c>
      <c r="Q134" s="162"/>
      <c r="R134" s="163"/>
      <c r="S134" s="153" t="e">
        <f t="shared" si="174"/>
        <v>#DIV/0!</v>
      </c>
      <c r="T134" s="162"/>
      <c r="U134" s="163"/>
      <c r="V134" s="153" t="e">
        <f t="shared" si="175"/>
        <v>#DIV/0!</v>
      </c>
      <c r="W134" s="162"/>
      <c r="X134" s="163"/>
      <c r="Y134" s="153" t="e">
        <f t="shared" si="176"/>
        <v>#DIV/0!</v>
      </c>
      <c r="Z134" s="162"/>
      <c r="AA134" s="163"/>
      <c r="AB134" s="153" t="e">
        <f t="shared" si="164"/>
        <v>#DIV/0!</v>
      </c>
      <c r="AC134" s="162"/>
      <c r="AD134" s="163"/>
      <c r="AE134" s="153" t="e">
        <f t="shared" si="165"/>
        <v>#DIV/0!</v>
      </c>
      <c r="AF134" s="162"/>
      <c r="AG134" s="163"/>
      <c r="AH134" s="153" t="e">
        <f t="shared" si="166"/>
        <v>#DIV/0!</v>
      </c>
      <c r="AI134" s="162"/>
      <c r="AJ134" s="163"/>
      <c r="AK134" s="153" t="e">
        <f t="shared" si="167"/>
        <v>#DIV/0!</v>
      </c>
      <c r="AL134" s="162"/>
      <c r="AM134" s="163"/>
      <c r="AN134" s="153" t="e">
        <f t="shared" si="168"/>
        <v>#DIV/0!</v>
      </c>
      <c r="AO134" s="162"/>
      <c r="AP134" s="163"/>
      <c r="AQ134" s="153" t="e">
        <f t="shared" si="177"/>
        <v>#DIV/0!</v>
      </c>
      <c r="AR134" s="163"/>
    </row>
    <row r="135" spans="1:44" ht="15.6">
      <c r="A135" s="340"/>
      <c r="B135" s="333"/>
      <c r="C135" s="355"/>
      <c r="D135" s="152" t="s">
        <v>43</v>
      </c>
      <c r="E135" s="136">
        <f t="shared" si="252"/>
        <v>2600</v>
      </c>
      <c r="F135" s="156">
        <f t="shared" si="252"/>
        <v>0</v>
      </c>
      <c r="G135" s="153">
        <f t="shared" si="170"/>
        <v>0</v>
      </c>
      <c r="H135" s="162"/>
      <c r="I135" s="163"/>
      <c r="J135" s="153" t="e">
        <f t="shared" si="171"/>
        <v>#DIV/0!</v>
      </c>
      <c r="K135" s="162"/>
      <c r="L135" s="163"/>
      <c r="M135" s="153" t="e">
        <f t="shared" si="172"/>
        <v>#DIV/0!</v>
      </c>
      <c r="N135" s="162"/>
      <c r="O135" s="163"/>
      <c r="P135" s="153" t="e">
        <f t="shared" si="173"/>
        <v>#DIV/0!</v>
      </c>
      <c r="Q135" s="162"/>
      <c r="R135" s="163"/>
      <c r="S135" s="153" t="e">
        <f t="shared" si="174"/>
        <v>#DIV/0!</v>
      </c>
      <c r="T135" s="162"/>
      <c r="U135" s="163"/>
      <c r="V135" s="153" t="e">
        <f t="shared" si="175"/>
        <v>#DIV/0!</v>
      </c>
      <c r="W135" s="162"/>
      <c r="X135" s="163"/>
      <c r="Y135" s="153" t="e">
        <f t="shared" si="176"/>
        <v>#DIV/0!</v>
      </c>
      <c r="Z135" s="162">
        <v>2600</v>
      </c>
      <c r="AA135" s="163"/>
      <c r="AB135" s="153">
        <f t="shared" si="164"/>
        <v>0</v>
      </c>
      <c r="AC135" s="162"/>
      <c r="AD135" s="163"/>
      <c r="AE135" s="153" t="e">
        <f t="shared" si="165"/>
        <v>#DIV/0!</v>
      </c>
      <c r="AF135" s="162"/>
      <c r="AG135" s="163"/>
      <c r="AH135" s="153" t="e">
        <f t="shared" si="166"/>
        <v>#DIV/0!</v>
      </c>
      <c r="AI135" s="162"/>
      <c r="AJ135" s="163"/>
      <c r="AK135" s="153" t="e">
        <f t="shared" si="167"/>
        <v>#DIV/0!</v>
      </c>
      <c r="AL135" s="162"/>
      <c r="AM135" s="163"/>
      <c r="AN135" s="153" t="e">
        <f t="shared" si="168"/>
        <v>#DIV/0!</v>
      </c>
      <c r="AO135" s="162"/>
      <c r="AP135" s="163"/>
      <c r="AQ135" s="153" t="e">
        <f t="shared" si="177"/>
        <v>#DIV/0!</v>
      </c>
      <c r="AR135" s="163"/>
    </row>
    <row r="136" spans="1:44" s="161" customFormat="1" ht="46.8">
      <c r="A136" s="340"/>
      <c r="B136" s="333"/>
      <c r="C136" s="355"/>
      <c r="D136" s="152" t="s">
        <v>303</v>
      </c>
      <c r="E136" s="136">
        <f t="shared" ref="E136:F136" si="253">H136+K136+N136+Q136+T136+W136+Z136+AC136+AF136+AI136+AO136</f>
        <v>0</v>
      </c>
      <c r="F136" s="153">
        <f t="shared" si="253"/>
        <v>0</v>
      </c>
      <c r="G136" s="153" t="e">
        <f t="shared" si="170"/>
        <v>#DIV/0!</v>
      </c>
      <c r="H136" s="162"/>
      <c r="I136" s="163"/>
      <c r="J136" s="153" t="e">
        <f t="shared" si="171"/>
        <v>#DIV/0!</v>
      </c>
      <c r="K136" s="162"/>
      <c r="L136" s="163"/>
      <c r="M136" s="153" t="e">
        <f t="shared" si="172"/>
        <v>#DIV/0!</v>
      </c>
      <c r="N136" s="162"/>
      <c r="O136" s="163"/>
      <c r="P136" s="153" t="e">
        <f t="shared" si="173"/>
        <v>#DIV/0!</v>
      </c>
      <c r="Q136" s="162"/>
      <c r="R136" s="163"/>
      <c r="S136" s="153" t="e">
        <f t="shared" si="174"/>
        <v>#DIV/0!</v>
      </c>
      <c r="T136" s="162"/>
      <c r="U136" s="163"/>
      <c r="V136" s="153" t="e">
        <f t="shared" si="175"/>
        <v>#DIV/0!</v>
      </c>
      <c r="W136" s="162"/>
      <c r="X136" s="163"/>
      <c r="Y136" s="153" t="e">
        <f t="shared" si="176"/>
        <v>#DIV/0!</v>
      </c>
      <c r="Z136" s="162"/>
      <c r="AA136" s="163"/>
      <c r="AB136" s="153" t="e">
        <f t="shared" si="164"/>
        <v>#DIV/0!</v>
      </c>
      <c r="AC136" s="162"/>
      <c r="AD136" s="163"/>
      <c r="AE136" s="153" t="e">
        <f t="shared" si="165"/>
        <v>#DIV/0!</v>
      </c>
      <c r="AF136" s="162"/>
      <c r="AG136" s="163"/>
      <c r="AH136" s="153" t="e">
        <f t="shared" si="166"/>
        <v>#DIV/0!</v>
      </c>
      <c r="AI136" s="162"/>
      <c r="AJ136" s="163"/>
      <c r="AK136" s="153" t="e">
        <f t="shared" si="167"/>
        <v>#DIV/0!</v>
      </c>
      <c r="AL136" s="162"/>
      <c r="AM136" s="163"/>
      <c r="AN136" s="153" t="e">
        <f t="shared" si="168"/>
        <v>#DIV/0!</v>
      </c>
      <c r="AO136" s="162"/>
      <c r="AP136" s="153"/>
      <c r="AQ136" s="153"/>
      <c r="AR136" s="158"/>
    </row>
    <row r="137" spans="1:44" ht="31.2">
      <c r="A137" s="340"/>
      <c r="B137" s="333"/>
      <c r="C137" s="355"/>
      <c r="D137" s="152" t="s">
        <v>308</v>
      </c>
      <c r="E137" s="136">
        <f t="shared" ref="E137:F137" si="254">H137+K137+N137+Q137+T137+W137+Z137+AC137+AF137+AI137+AL137+AO137</f>
        <v>0</v>
      </c>
      <c r="F137" s="156">
        <f t="shared" si="254"/>
        <v>0</v>
      </c>
      <c r="G137" s="153" t="e">
        <f t="shared" si="170"/>
        <v>#DIV/0!</v>
      </c>
      <c r="H137" s="162"/>
      <c r="I137" s="163"/>
      <c r="J137" s="153" t="e">
        <f t="shared" si="171"/>
        <v>#DIV/0!</v>
      </c>
      <c r="K137" s="162"/>
      <c r="L137" s="163"/>
      <c r="M137" s="153" t="e">
        <f t="shared" si="172"/>
        <v>#DIV/0!</v>
      </c>
      <c r="N137" s="162"/>
      <c r="O137" s="163"/>
      <c r="P137" s="153" t="e">
        <f t="shared" si="173"/>
        <v>#DIV/0!</v>
      </c>
      <c r="Q137" s="162"/>
      <c r="R137" s="163"/>
      <c r="S137" s="153" t="e">
        <f t="shared" si="174"/>
        <v>#DIV/0!</v>
      </c>
      <c r="T137" s="162"/>
      <c r="U137" s="163"/>
      <c r="V137" s="153" t="e">
        <f t="shared" si="175"/>
        <v>#DIV/0!</v>
      </c>
      <c r="W137" s="162"/>
      <c r="X137" s="163"/>
      <c r="Y137" s="153" t="e">
        <f t="shared" si="176"/>
        <v>#DIV/0!</v>
      </c>
      <c r="Z137" s="162"/>
      <c r="AA137" s="163"/>
      <c r="AB137" s="153" t="e">
        <f t="shared" si="164"/>
        <v>#DIV/0!</v>
      </c>
      <c r="AC137" s="162"/>
      <c r="AD137" s="163"/>
      <c r="AE137" s="153" t="e">
        <f t="shared" si="165"/>
        <v>#DIV/0!</v>
      </c>
      <c r="AF137" s="162"/>
      <c r="AG137" s="163"/>
      <c r="AH137" s="153" t="e">
        <f t="shared" si="166"/>
        <v>#DIV/0!</v>
      </c>
      <c r="AI137" s="162"/>
      <c r="AJ137" s="163"/>
      <c r="AK137" s="153" t="e">
        <f t="shared" si="167"/>
        <v>#DIV/0!</v>
      </c>
      <c r="AL137" s="162"/>
      <c r="AM137" s="163"/>
      <c r="AN137" s="153" t="e">
        <f t="shared" si="168"/>
        <v>#DIV/0!</v>
      </c>
      <c r="AO137" s="162"/>
      <c r="AP137" s="163"/>
      <c r="AQ137" s="153" t="e">
        <f t="shared" ref="AQ137" si="255">(AP137/AO137)*100</f>
        <v>#DIV/0!</v>
      </c>
      <c r="AR137" s="163"/>
    </row>
    <row r="138" spans="1:44" s="161" customFormat="1" ht="19.5" customHeight="1">
      <c r="A138" s="340" t="s">
        <v>348</v>
      </c>
      <c r="B138" s="333" t="s">
        <v>347</v>
      </c>
      <c r="C138" s="355" t="s">
        <v>343</v>
      </c>
      <c r="D138" s="150" t="s">
        <v>307</v>
      </c>
      <c r="E138" s="136">
        <f>E139+E140+E142</f>
        <v>1537.2</v>
      </c>
      <c r="F138" s="151">
        <f t="shared" ref="F138" si="256">F139+F140+F142</f>
        <v>0</v>
      </c>
      <c r="G138" s="151">
        <f t="shared" si="170"/>
        <v>0</v>
      </c>
      <c r="H138" s="136">
        <f t="shared" ref="H138:I138" si="257">H139+H140+H142</f>
        <v>0</v>
      </c>
      <c r="I138" s="151">
        <f t="shared" si="257"/>
        <v>0</v>
      </c>
      <c r="J138" s="151" t="e">
        <f t="shared" si="171"/>
        <v>#DIV/0!</v>
      </c>
      <c r="K138" s="136">
        <f t="shared" ref="K138:L138" si="258">K139+K140+K142</f>
        <v>0</v>
      </c>
      <c r="L138" s="151">
        <f t="shared" si="258"/>
        <v>0</v>
      </c>
      <c r="M138" s="151" t="e">
        <f t="shared" si="172"/>
        <v>#DIV/0!</v>
      </c>
      <c r="N138" s="136">
        <f t="shared" ref="N138:O138" si="259">N139+N140+N142</f>
        <v>0</v>
      </c>
      <c r="O138" s="151">
        <f t="shared" si="259"/>
        <v>0</v>
      </c>
      <c r="P138" s="151" t="e">
        <f t="shared" si="173"/>
        <v>#DIV/0!</v>
      </c>
      <c r="Q138" s="136">
        <f t="shared" ref="Q138:R138" si="260">Q139+Q140+Q142</f>
        <v>0</v>
      </c>
      <c r="R138" s="151">
        <f t="shared" si="260"/>
        <v>0</v>
      </c>
      <c r="S138" s="151" t="e">
        <f t="shared" si="174"/>
        <v>#DIV/0!</v>
      </c>
      <c r="T138" s="136">
        <f t="shared" ref="T138:U138" si="261">T139+T140+T142</f>
        <v>0</v>
      </c>
      <c r="U138" s="151">
        <f t="shared" si="261"/>
        <v>0</v>
      </c>
      <c r="V138" s="151" t="e">
        <f t="shared" si="175"/>
        <v>#DIV/0!</v>
      </c>
      <c r="W138" s="136">
        <f t="shared" ref="W138:X138" si="262">W139+W140+W142</f>
        <v>0</v>
      </c>
      <c r="X138" s="151">
        <f t="shared" si="262"/>
        <v>0</v>
      </c>
      <c r="Y138" s="151" t="e">
        <f>(X138/W138)*100</f>
        <v>#DIV/0!</v>
      </c>
      <c r="Z138" s="136">
        <f t="shared" ref="Z138:AA138" si="263">Z139+Z140+Z142</f>
        <v>0</v>
      </c>
      <c r="AA138" s="151">
        <f t="shared" si="263"/>
        <v>0</v>
      </c>
      <c r="AB138" s="151" t="e">
        <f>(AA138/Z138)*100</f>
        <v>#DIV/0!</v>
      </c>
      <c r="AC138" s="136">
        <f t="shared" ref="AC138:AD138" si="264">AC139+AC140+AC142</f>
        <v>1537.2</v>
      </c>
      <c r="AD138" s="151">
        <f t="shared" si="264"/>
        <v>0</v>
      </c>
      <c r="AE138" s="151">
        <f>(AD138/AC138)*100</f>
        <v>0</v>
      </c>
      <c r="AF138" s="136">
        <f t="shared" ref="AF138:AG138" si="265">AF139+AF140+AF142</f>
        <v>0</v>
      </c>
      <c r="AG138" s="151">
        <f t="shared" si="265"/>
        <v>0</v>
      </c>
      <c r="AH138" s="151" t="e">
        <f t="shared" si="166"/>
        <v>#DIV/0!</v>
      </c>
      <c r="AI138" s="136">
        <f t="shared" ref="AI138:AJ138" si="266">AI139+AI140+AI142</f>
        <v>0</v>
      </c>
      <c r="AJ138" s="151">
        <f t="shared" si="266"/>
        <v>0</v>
      </c>
      <c r="AK138" s="151" t="e">
        <f t="shared" si="167"/>
        <v>#DIV/0!</v>
      </c>
      <c r="AL138" s="136">
        <f t="shared" ref="AL138:AM138" si="267">AL139+AL140+AL142</f>
        <v>0</v>
      </c>
      <c r="AM138" s="151">
        <f t="shared" si="267"/>
        <v>0</v>
      </c>
      <c r="AN138" s="151" t="e">
        <f t="shared" si="168"/>
        <v>#DIV/0!</v>
      </c>
      <c r="AO138" s="136">
        <f t="shared" ref="AO138:AP138" si="268">AO139+AO140+AO142</f>
        <v>0</v>
      </c>
      <c r="AP138" s="151">
        <f t="shared" si="268"/>
        <v>0</v>
      </c>
      <c r="AQ138" s="151" t="e">
        <f>(AP138/AO138)*100</f>
        <v>#DIV/0!</v>
      </c>
      <c r="AR138" s="195"/>
    </row>
    <row r="139" spans="1:44" ht="31.2">
      <c r="A139" s="340"/>
      <c r="B139" s="333"/>
      <c r="C139" s="355"/>
      <c r="D139" s="152" t="s">
        <v>2</v>
      </c>
      <c r="E139" s="136">
        <f t="shared" ref="E139:F142" si="269">H139+K139+N139+Q139+T139+W139+Z139+AC139+AF139+AI139+AL139+AO139</f>
        <v>0</v>
      </c>
      <c r="F139" s="156">
        <f t="shared" si="269"/>
        <v>0</v>
      </c>
      <c r="G139" s="153" t="e">
        <f t="shared" si="170"/>
        <v>#DIV/0!</v>
      </c>
      <c r="H139" s="162"/>
      <c r="I139" s="163"/>
      <c r="J139" s="153" t="e">
        <f t="shared" si="171"/>
        <v>#DIV/0!</v>
      </c>
      <c r="K139" s="162"/>
      <c r="L139" s="163"/>
      <c r="M139" s="153" t="e">
        <f t="shared" si="172"/>
        <v>#DIV/0!</v>
      </c>
      <c r="N139" s="162"/>
      <c r="O139" s="163"/>
      <c r="P139" s="153" t="e">
        <f t="shared" si="173"/>
        <v>#DIV/0!</v>
      </c>
      <c r="Q139" s="162"/>
      <c r="R139" s="163"/>
      <c r="S139" s="153" t="e">
        <f t="shared" si="174"/>
        <v>#DIV/0!</v>
      </c>
      <c r="T139" s="162"/>
      <c r="U139" s="163"/>
      <c r="V139" s="153" t="e">
        <f t="shared" si="175"/>
        <v>#DIV/0!</v>
      </c>
      <c r="W139" s="162"/>
      <c r="X139" s="163"/>
      <c r="Y139" s="153" t="e">
        <f>(X139/W139)*100</f>
        <v>#DIV/0!</v>
      </c>
      <c r="Z139" s="162"/>
      <c r="AA139" s="163"/>
      <c r="AB139" s="153" t="e">
        <f>(AA139/Z139)*100</f>
        <v>#DIV/0!</v>
      </c>
      <c r="AC139" s="162"/>
      <c r="AD139" s="163"/>
      <c r="AE139" s="153" t="e">
        <f>(AD139/AC139)*100</f>
        <v>#DIV/0!</v>
      </c>
      <c r="AF139" s="162"/>
      <c r="AG139" s="163"/>
      <c r="AH139" s="153" t="e">
        <f t="shared" si="166"/>
        <v>#DIV/0!</v>
      </c>
      <c r="AI139" s="162"/>
      <c r="AJ139" s="163"/>
      <c r="AK139" s="153" t="e">
        <f t="shared" si="167"/>
        <v>#DIV/0!</v>
      </c>
      <c r="AL139" s="162"/>
      <c r="AM139" s="163"/>
      <c r="AN139" s="153" t="e">
        <f t="shared" si="168"/>
        <v>#DIV/0!</v>
      </c>
      <c r="AO139" s="162"/>
      <c r="AP139" s="163"/>
      <c r="AQ139" s="153" t="e">
        <f>(AP139/AO139)*100</f>
        <v>#DIV/0!</v>
      </c>
      <c r="AR139" s="163"/>
    </row>
    <row r="140" spans="1:44" ht="15.6">
      <c r="A140" s="340"/>
      <c r="B140" s="333"/>
      <c r="C140" s="355"/>
      <c r="D140" s="152" t="s">
        <v>43</v>
      </c>
      <c r="E140" s="136">
        <f t="shared" si="269"/>
        <v>1537.2</v>
      </c>
      <c r="F140" s="156">
        <f t="shared" si="269"/>
        <v>0</v>
      </c>
      <c r="G140" s="153">
        <f t="shared" si="170"/>
        <v>0</v>
      </c>
      <c r="H140" s="162"/>
      <c r="I140" s="163"/>
      <c r="J140" s="153" t="e">
        <f t="shared" si="171"/>
        <v>#DIV/0!</v>
      </c>
      <c r="K140" s="162"/>
      <c r="L140" s="163"/>
      <c r="M140" s="153" t="e">
        <f t="shared" si="172"/>
        <v>#DIV/0!</v>
      </c>
      <c r="N140" s="162"/>
      <c r="O140" s="163"/>
      <c r="P140" s="153" t="e">
        <f t="shared" si="173"/>
        <v>#DIV/0!</v>
      </c>
      <c r="Q140" s="162"/>
      <c r="R140" s="163"/>
      <c r="S140" s="153" t="e">
        <f t="shared" si="174"/>
        <v>#DIV/0!</v>
      </c>
      <c r="T140" s="162"/>
      <c r="U140" s="163"/>
      <c r="V140" s="153" t="e">
        <f t="shared" si="175"/>
        <v>#DIV/0!</v>
      </c>
      <c r="W140" s="280">
        <v>0</v>
      </c>
      <c r="X140" s="163"/>
      <c r="Y140" s="153"/>
      <c r="Z140" s="162"/>
      <c r="AA140" s="163"/>
      <c r="AB140" s="153"/>
      <c r="AC140" s="280">
        <v>1537.2</v>
      </c>
      <c r="AD140" s="163"/>
      <c r="AE140" s="153"/>
      <c r="AF140" s="162"/>
      <c r="AG140" s="163"/>
      <c r="AH140" s="153" t="e">
        <f t="shared" si="166"/>
        <v>#DIV/0!</v>
      </c>
      <c r="AI140" s="162"/>
      <c r="AJ140" s="163"/>
      <c r="AK140" s="153" t="e">
        <f t="shared" si="167"/>
        <v>#DIV/0!</v>
      </c>
      <c r="AL140" s="162"/>
      <c r="AM140" s="163"/>
      <c r="AN140" s="153" t="e">
        <f t="shared" si="168"/>
        <v>#DIV/0!</v>
      </c>
      <c r="AO140" s="162"/>
      <c r="AP140" s="163"/>
      <c r="AQ140" s="153" t="e">
        <f>(AP140/AO140)*100</f>
        <v>#DIV/0!</v>
      </c>
      <c r="AR140" s="163"/>
    </row>
    <row r="141" spans="1:44" s="161" customFormat="1" ht="46.8">
      <c r="A141" s="340"/>
      <c r="B141" s="333"/>
      <c r="C141" s="355"/>
      <c r="D141" s="152" t="s">
        <v>303</v>
      </c>
      <c r="E141" s="136">
        <f t="shared" ref="E141:F141" si="270">H141+K141+N141+Q141+T141+W141+Z141+AC141+AF141+AI141+AO141</f>
        <v>1537.2</v>
      </c>
      <c r="F141" s="153">
        <f t="shared" si="270"/>
        <v>0</v>
      </c>
      <c r="G141" s="153">
        <f t="shared" si="170"/>
        <v>0</v>
      </c>
      <c r="H141" s="162"/>
      <c r="I141" s="163"/>
      <c r="J141" s="153" t="e">
        <f t="shared" si="171"/>
        <v>#DIV/0!</v>
      </c>
      <c r="K141" s="162"/>
      <c r="L141" s="163"/>
      <c r="M141" s="153" t="e">
        <f t="shared" si="172"/>
        <v>#DIV/0!</v>
      </c>
      <c r="N141" s="162"/>
      <c r="O141" s="163"/>
      <c r="P141" s="153" t="e">
        <f t="shared" si="173"/>
        <v>#DIV/0!</v>
      </c>
      <c r="Q141" s="162"/>
      <c r="R141" s="163"/>
      <c r="S141" s="153" t="e">
        <f t="shared" si="174"/>
        <v>#DIV/0!</v>
      </c>
      <c r="T141" s="162"/>
      <c r="U141" s="163"/>
      <c r="V141" s="153" t="e">
        <f t="shared" si="175"/>
        <v>#DIV/0!</v>
      </c>
      <c r="W141" s="280">
        <v>0</v>
      </c>
      <c r="X141" s="163"/>
      <c r="Y141" s="153" t="e">
        <f>(X141/W141)*100</f>
        <v>#DIV/0!</v>
      </c>
      <c r="Z141" s="162"/>
      <c r="AA141" s="163"/>
      <c r="AB141" s="153" t="e">
        <f>(AA141/Z141)*100</f>
        <v>#DIV/0!</v>
      </c>
      <c r="AC141" s="280">
        <v>1537.2</v>
      </c>
      <c r="AD141" s="163"/>
      <c r="AE141" s="153">
        <f>(AD141/AC141)*100</f>
        <v>0</v>
      </c>
      <c r="AF141" s="162"/>
      <c r="AG141" s="163"/>
      <c r="AH141" s="153" t="e">
        <f t="shared" si="166"/>
        <v>#DIV/0!</v>
      </c>
      <c r="AI141" s="162"/>
      <c r="AJ141" s="163"/>
      <c r="AK141" s="153" t="e">
        <f t="shared" si="167"/>
        <v>#DIV/0!</v>
      </c>
      <c r="AL141" s="162"/>
      <c r="AM141" s="163"/>
      <c r="AN141" s="153" t="e">
        <f t="shared" si="168"/>
        <v>#DIV/0!</v>
      </c>
      <c r="AO141" s="162"/>
      <c r="AP141" s="153"/>
      <c r="AQ141" s="153"/>
      <c r="AR141" s="158"/>
    </row>
    <row r="142" spans="1:44" ht="31.2">
      <c r="A142" s="340"/>
      <c r="B142" s="333"/>
      <c r="C142" s="355"/>
      <c r="D142" s="152" t="s">
        <v>308</v>
      </c>
      <c r="E142" s="136">
        <f t="shared" si="269"/>
        <v>0</v>
      </c>
      <c r="F142" s="156">
        <f t="shared" si="269"/>
        <v>0</v>
      </c>
      <c r="G142" s="153" t="e">
        <f t="shared" si="170"/>
        <v>#DIV/0!</v>
      </c>
      <c r="H142" s="162"/>
      <c r="I142" s="163"/>
      <c r="J142" s="153" t="e">
        <f t="shared" si="171"/>
        <v>#DIV/0!</v>
      </c>
      <c r="K142" s="162"/>
      <c r="L142" s="163"/>
      <c r="M142" s="153" t="e">
        <f t="shared" si="172"/>
        <v>#DIV/0!</v>
      </c>
      <c r="N142" s="162"/>
      <c r="O142" s="163"/>
      <c r="P142" s="153" t="e">
        <f t="shared" si="173"/>
        <v>#DIV/0!</v>
      </c>
      <c r="Q142" s="162"/>
      <c r="R142" s="163"/>
      <c r="S142" s="153" t="e">
        <f t="shared" si="174"/>
        <v>#DIV/0!</v>
      </c>
      <c r="T142" s="162"/>
      <c r="U142" s="163"/>
      <c r="V142" s="153" t="e">
        <f t="shared" si="175"/>
        <v>#DIV/0!</v>
      </c>
      <c r="W142" s="162"/>
      <c r="X142" s="163"/>
      <c r="Y142" s="153" t="e">
        <f>(X142/W142)*100</f>
        <v>#DIV/0!</v>
      </c>
      <c r="Z142" s="162"/>
      <c r="AA142" s="163"/>
      <c r="AB142" s="153" t="e">
        <f>(AA142/Z142)*100</f>
        <v>#DIV/0!</v>
      </c>
      <c r="AC142" s="162"/>
      <c r="AD142" s="163"/>
      <c r="AE142" s="153" t="e">
        <f>(AD142/AC142)*100</f>
        <v>#DIV/0!</v>
      </c>
      <c r="AF142" s="162"/>
      <c r="AG142" s="163"/>
      <c r="AH142" s="153" t="e">
        <f t="shared" si="166"/>
        <v>#DIV/0!</v>
      </c>
      <c r="AI142" s="162"/>
      <c r="AJ142" s="163"/>
      <c r="AK142" s="153" t="e">
        <f t="shared" si="167"/>
        <v>#DIV/0!</v>
      </c>
      <c r="AL142" s="162"/>
      <c r="AM142" s="163"/>
      <c r="AN142" s="153" t="e">
        <f t="shared" si="168"/>
        <v>#DIV/0!</v>
      </c>
      <c r="AO142" s="162"/>
      <c r="AP142" s="163"/>
      <c r="AQ142" s="153" t="e">
        <f>(AP142/AO142)*100</f>
        <v>#DIV/0!</v>
      </c>
      <c r="AR142" s="163"/>
    </row>
    <row r="143" spans="1:44" s="161" customFormat="1" ht="19.5" customHeight="1">
      <c r="A143" s="340" t="s">
        <v>350</v>
      </c>
      <c r="B143" s="333" t="s">
        <v>351</v>
      </c>
      <c r="C143" s="355" t="s">
        <v>343</v>
      </c>
      <c r="D143" s="150" t="s">
        <v>307</v>
      </c>
      <c r="E143" s="136">
        <f>E144+E145+E147</f>
        <v>424.4</v>
      </c>
      <c r="F143" s="151">
        <f t="shared" ref="F143" si="271">F144+F145+F147</f>
        <v>0</v>
      </c>
      <c r="G143" s="151">
        <f t="shared" si="170"/>
        <v>0</v>
      </c>
      <c r="H143" s="136">
        <f t="shared" ref="H143:I143" si="272">H144+H145+H147</f>
        <v>0</v>
      </c>
      <c r="I143" s="151">
        <f t="shared" si="272"/>
        <v>0</v>
      </c>
      <c r="J143" s="151" t="e">
        <f t="shared" si="171"/>
        <v>#DIV/0!</v>
      </c>
      <c r="K143" s="136">
        <f t="shared" ref="K143:L143" si="273">K144+K145+K147</f>
        <v>0</v>
      </c>
      <c r="L143" s="151">
        <f t="shared" si="273"/>
        <v>0</v>
      </c>
      <c r="M143" s="151" t="e">
        <f t="shared" si="172"/>
        <v>#DIV/0!</v>
      </c>
      <c r="N143" s="136">
        <f t="shared" ref="N143:O143" si="274">N144+N145+N147</f>
        <v>0</v>
      </c>
      <c r="O143" s="151">
        <f t="shared" si="274"/>
        <v>0</v>
      </c>
      <c r="P143" s="151" t="e">
        <f t="shared" si="173"/>
        <v>#DIV/0!</v>
      </c>
      <c r="Q143" s="136">
        <f t="shared" ref="Q143:R143" si="275">Q144+Q145+Q147</f>
        <v>0</v>
      </c>
      <c r="R143" s="151">
        <f t="shared" si="275"/>
        <v>0</v>
      </c>
      <c r="S143" s="151" t="e">
        <f t="shared" si="174"/>
        <v>#DIV/0!</v>
      </c>
      <c r="T143" s="136">
        <f t="shared" ref="T143:U143" si="276">T144+T145+T147</f>
        <v>0</v>
      </c>
      <c r="U143" s="151">
        <f t="shared" si="276"/>
        <v>0</v>
      </c>
      <c r="V143" s="151" t="e">
        <f t="shared" si="175"/>
        <v>#DIV/0!</v>
      </c>
      <c r="W143" s="136">
        <f t="shared" ref="W143:X143" si="277">W144+W145+W147</f>
        <v>0</v>
      </c>
      <c r="X143" s="151">
        <f t="shared" si="277"/>
        <v>0</v>
      </c>
      <c r="Y143" s="151" t="e">
        <f>(X143/W143)*100</f>
        <v>#DIV/0!</v>
      </c>
      <c r="Z143" s="136">
        <f t="shared" ref="Z143:AA143" si="278">Z144+Z145+Z147</f>
        <v>0</v>
      </c>
      <c r="AA143" s="151">
        <f t="shared" si="278"/>
        <v>0</v>
      </c>
      <c r="AB143" s="151" t="e">
        <f>(AA143/Z143)*100</f>
        <v>#DIV/0!</v>
      </c>
      <c r="AC143" s="136">
        <f t="shared" ref="AC143:AD143" si="279">AC144+AC145+AC147</f>
        <v>424.4</v>
      </c>
      <c r="AD143" s="151">
        <f t="shared" si="279"/>
        <v>0</v>
      </c>
      <c r="AE143" s="151">
        <f>(AD143/AC143)*100</f>
        <v>0</v>
      </c>
      <c r="AF143" s="136">
        <f t="shared" ref="AF143:AG143" si="280">AF144+AF145+AF147</f>
        <v>0</v>
      </c>
      <c r="AG143" s="151">
        <f t="shared" si="280"/>
        <v>0</v>
      </c>
      <c r="AH143" s="151" t="e">
        <f t="shared" si="166"/>
        <v>#DIV/0!</v>
      </c>
      <c r="AI143" s="136">
        <f t="shared" ref="AI143:AJ143" si="281">AI144+AI145+AI147</f>
        <v>0</v>
      </c>
      <c r="AJ143" s="151">
        <f t="shared" si="281"/>
        <v>0</v>
      </c>
      <c r="AK143" s="151" t="e">
        <f t="shared" si="167"/>
        <v>#DIV/0!</v>
      </c>
      <c r="AL143" s="136">
        <f t="shared" ref="AL143:AM143" si="282">AL144+AL145+AL147</f>
        <v>0</v>
      </c>
      <c r="AM143" s="151">
        <f t="shared" si="282"/>
        <v>0</v>
      </c>
      <c r="AN143" s="151" t="e">
        <f t="shared" si="168"/>
        <v>#DIV/0!</v>
      </c>
      <c r="AO143" s="136">
        <f t="shared" ref="AO143:AP143" si="283">AO144+AO145+AO147</f>
        <v>0</v>
      </c>
      <c r="AP143" s="151">
        <f t="shared" si="283"/>
        <v>0</v>
      </c>
      <c r="AQ143" s="151" t="e">
        <f>(AP143/AO143)*100</f>
        <v>#DIV/0!</v>
      </c>
      <c r="AR143" s="195"/>
    </row>
    <row r="144" spans="1:44" ht="31.2">
      <c r="A144" s="340"/>
      <c r="B144" s="333"/>
      <c r="C144" s="355"/>
      <c r="D144" s="152" t="s">
        <v>2</v>
      </c>
      <c r="E144" s="136">
        <f t="shared" ref="E144:F147" si="284">H144+K144+N144+Q144+T144+W144+Z144+AC144+AF144+AI144+AL144+AO144</f>
        <v>0</v>
      </c>
      <c r="F144" s="156">
        <f t="shared" si="284"/>
        <v>0</v>
      </c>
      <c r="G144" s="153" t="e">
        <f t="shared" si="170"/>
        <v>#DIV/0!</v>
      </c>
      <c r="H144" s="162"/>
      <c r="I144" s="163"/>
      <c r="J144" s="153" t="e">
        <f t="shared" si="171"/>
        <v>#DIV/0!</v>
      </c>
      <c r="K144" s="162"/>
      <c r="L144" s="163"/>
      <c r="M144" s="153" t="e">
        <f t="shared" si="172"/>
        <v>#DIV/0!</v>
      </c>
      <c r="N144" s="162"/>
      <c r="O144" s="163"/>
      <c r="P144" s="153" t="e">
        <f t="shared" si="173"/>
        <v>#DIV/0!</v>
      </c>
      <c r="Q144" s="162"/>
      <c r="R144" s="163"/>
      <c r="S144" s="153" t="e">
        <f t="shared" si="174"/>
        <v>#DIV/0!</v>
      </c>
      <c r="T144" s="162"/>
      <c r="U144" s="163"/>
      <c r="V144" s="153" t="e">
        <f t="shared" si="175"/>
        <v>#DIV/0!</v>
      </c>
      <c r="W144" s="162"/>
      <c r="X144" s="163"/>
      <c r="Y144" s="153" t="e">
        <f>(X144/W144)*100</f>
        <v>#DIV/0!</v>
      </c>
      <c r="Z144" s="162"/>
      <c r="AA144" s="163"/>
      <c r="AB144" s="153" t="e">
        <f>(AA144/Z144)*100</f>
        <v>#DIV/0!</v>
      </c>
      <c r="AC144" s="162"/>
      <c r="AD144" s="163"/>
      <c r="AE144" s="153" t="e">
        <f>(AD144/AC144)*100</f>
        <v>#DIV/0!</v>
      </c>
      <c r="AF144" s="162"/>
      <c r="AG144" s="163"/>
      <c r="AH144" s="153" t="e">
        <f t="shared" si="166"/>
        <v>#DIV/0!</v>
      </c>
      <c r="AI144" s="162"/>
      <c r="AJ144" s="163"/>
      <c r="AK144" s="153" t="e">
        <f t="shared" si="167"/>
        <v>#DIV/0!</v>
      </c>
      <c r="AL144" s="162"/>
      <c r="AM144" s="163"/>
      <c r="AN144" s="153" t="e">
        <f t="shared" si="168"/>
        <v>#DIV/0!</v>
      </c>
      <c r="AO144" s="162"/>
      <c r="AP144" s="163"/>
      <c r="AQ144" s="153" t="e">
        <f>(AP144/AO144)*100</f>
        <v>#DIV/0!</v>
      </c>
      <c r="AR144" s="163"/>
    </row>
    <row r="145" spans="1:44" ht="15.6">
      <c r="A145" s="340"/>
      <c r="B145" s="333"/>
      <c r="C145" s="355"/>
      <c r="D145" s="152" t="s">
        <v>43</v>
      </c>
      <c r="E145" s="136">
        <f t="shared" si="284"/>
        <v>424.4</v>
      </c>
      <c r="F145" s="156">
        <f t="shared" si="284"/>
        <v>0</v>
      </c>
      <c r="G145" s="153">
        <f t="shared" si="170"/>
        <v>0</v>
      </c>
      <c r="H145" s="162"/>
      <c r="I145" s="163"/>
      <c r="J145" s="153" t="e">
        <f t="shared" si="171"/>
        <v>#DIV/0!</v>
      </c>
      <c r="K145" s="162"/>
      <c r="L145" s="163"/>
      <c r="M145" s="153" t="e">
        <f t="shared" si="172"/>
        <v>#DIV/0!</v>
      </c>
      <c r="N145" s="162"/>
      <c r="O145" s="163"/>
      <c r="P145" s="153" t="e">
        <f t="shared" si="173"/>
        <v>#DIV/0!</v>
      </c>
      <c r="Q145" s="162"/>
      <c r="R145" s="163"/>
      <c r="S145" s="153" t="e">
        <f t="shared" si="174"/>
        <v>#DIV/0!</v>
      </c>
      <c r="T145" s="162"/>
      <c r="U145" s="163"/>
      <c r="V145" s="153" t="e">
        <f t="shared" si="175"/>
        <v>#DIV/0!</v>
      </c>
      <c r="W145" s="162"/>
      <c r="X145" s="163"/>
      <c r="Y145" s="153"/>
      <c r="Z145" s="162"/>
      <c r="AA145" s="163"/>
      <c r="AB145" s="153"/>
      <c r="AC145" s="162">
        <v>424.4</v>
      </c>
      <c r="AD145" s="163"/>
      <c r="AE145" s="153"/>
      <c r="AF145" s="162"/>
      <c r="AG145" s="163"/>
      <c r="AH145" s="153" t="e">
        <f t="shared" si="166"/>
        <v>#DIV/0!</v>
      </c>
      <c r="AI145" s="162"/>
      <c r="AJ145" s="163"/>
      <c r="AK145" s="153" t="e">
        <f t="shared" si="167"/>
        <v>#DIV/0!</v>
      </c>
      <c r="AL145" s="162"/>
      <c r="AM145" s="163"/>
      <c r="AN145" s="153" t="e">
        <f t="shared" si="168"/>
        <v>#DIV/0!</v>
      </c>
      <c r="AO145" s="162"/>
      <c r="AP145" s="163"/>
      <c r="AQ145" s="153" t="e">
        <f>(AP145/AO145)*100</f>
        <v>#DIV/0!</v>
      </c>
      <c r="AR145" s="163"/>
    </row>
    <row r="146" spans="1:44" s="161" customFormat="1" ht="46.8">
      <c r="A146" s="340"/>
      <c r="B146" s="333"/>
      <c r="C146" s="355"/>
      <c r="D146" s="152" t="s">
        <v>303</v>
      </c>
      <c r="E146" s="136">
        <f t="shared" ref="E146:F146" si="285">H146+K146+N146+Q146+T146+W146+Z146+AC146+AF146+AI146+AO146</f>
        <v>0</v>
      </c>
      <c r="F146" s="153">
        <f t="shared" si="285"/>
        <v>0</v>
      </c>
      <c r="G146" s="153" t="e">
        <f t="shared" si="170"/>
        <v>#DIV/0!</v>
      </c>
      <c r="H146" s="162"/>
      <c r="I146" s="163"/>
      <c r="J146" s="153" t="e">
        <f t="shared" si="171"/>
        <v>#DIV/0!</v>
      </c>
      <c r="K146" s="162"/>
      <c r="L146" s="163"/>
      <c r="M146" s="153" t="e">
        <f t="shared" si="172"/>
        <v>#DIV/0!</v>
      </c>
      <c r="N146" s="162"/>
      <c r="O146" s="163"/>
      <c r="P146" s="153" t="e">
        <f t="shared" si="173"/>
        <v>#DIV/0!</v>
      </c>
      <c r="Q146" s="162"/>
      <c r="R146" s="163"/>
      <c r="S146" s="153" t="e">
        <f t="shared" si="174"/>
        <v>#DIV/0!</v>
      </c>
      <c r="T146" s="162"/>
      <c r="U146" s="163"/>
      <c r="V146" s="153" t="e">
        <f t="shared" si="175"/>
        <v>#DIV/0!</v>
      </c>
      <c r="W146" s="162"/>
      <c r="X146" s="163"/>
      <c r="Y146" s="153" t="e">
        <f>(X146/W146)*100</f>
        <v>#DIV/0!</v>
      </c>
      <c r="Z146" s="162"/>
      <c r="AA146" s="163"/>
      <c r="AB146" s="153" t="e">
        <f>(AA146/Z146)*100</f>
        <v>#DIV/0!</v>
      </c>
      <c r="AC146" s="162"/>
      <c r="AD146" s="163"/>
      <c r="AE146" s="153" t="e">
        <f>(AD146/AC146)*100</f>
        <v>#DIV/0!</v>
      </c>
      <c r="AF146" s="162"/>
      <c r="AG146" s="163"/>
      <c r="AH146" s="153" t="e">
        <f t="shared" si="166"/>
        <v>#DIV/0!</v>
      </c>
      <c r="AI146" s="162"/>
      <c r="AJ146" s="163"/>
      <c r="AK146" s="153" t="e">
        <f t="shared" si="167"/>
        <v>#DIV/0!</v>
      </c>
      <c r="AL146" s="162"/>
      <c r="AM146" s="163"/>
      <c r="AN146" s="153" t="e">
        <f t="shared" si="168"/>
        <v>#DIV/0!</v>
      </c>
      <c r="AO146" s="162"/>
      <c r="AP146" s="153"/>
      <c r="AQ146" s="153"/>
      <c r="AR146" s="158"/>
    </row>
    <row r="147" spans="1:44" ht="31.2">
      <c r="A147" s="340"/>
      <c r="B147" s="333"/>
      <c r="C147" s="355"/>
      <c r="D147" s="152" t="s">
        <v>308</v>
      </c>
      <c r="E147" s="136">
        <f t="shared" si="284"/>
        <v>0</v>
      </c>
      <c r="F147" s="156">
        <f t="shared" si="284"/>
        <v>0</v>
      </c>
      <c r="G147" s="153" t="e">
        <f t="shared" si="170"/>
        <v>#DIV/0!</v>
      </c>
      <c r="H147" s="162"/>
      <c r="I147" s="163"/>
      <c r="J147" s="153" t="e">
        <f t="shared" si="171"/>
        <v>#DIV/0!</v>
      </c>
      <c r="K147" s="162"/>
      <c r="L147" s="163"/>
      <c r="M147" s="153" t="e">
        <f t="shared" si="172"/>
        <v>#DIV/0!</v>
      </c>
      <c r="N147" s="162"/>
      <c r="O147" s="163"/>
      <c r="P147" s="153" t="e">
        <f t="shared" si="173"/>
        <v>#DIV/0!</v>
      </c>
      <c r="Q147" s="162"/>
      <c r="R147" s="163"/>
      <c r="S147" s="153" t="e">
        <f t="shared" si="174"/>
        <v>#DIV/0!</v>
      </c>
      <c r="T147" s="162"/>
      <c r="U147" s="163"/>
      <c r="V147" s="153" t="e">
        <f t="shared" si="175"/>
        <v>#DIV/0!</v>
      </c>
      <c r="W147" s="162"/>
      <c r="X147" s="163"/>
      <c r="Y147" s="153" t="e">
        <f>(X147/W147)*100</f>
        <v>#DIV/0!</v>
      </c>
      <c r="Z147" s="162"/>
      <c r="AA147" s="163"/>
      <c r="AB147" s="153" t="e">
        <f>(AA147/Z147)*100</f>
        <v>#DIV/0!</v>
      </c>
      <c r="AC147" s="162"/>
      <c r="AD147" s="163"/>
      <c r="AE147" s="153" t="e">
        <f>(AD147/AC147)*100</f>
        <v>#DIV/0!</v>
      </c>
      <c r="AF147" s="162"/>
      <c r="AG147" s="163"/>
      <c r="AH147" s="153" t="e">
        <f t="shared" si="166"/>
        <v>#DIV/0!</v>
      </c>
      <c r="AI147" s="162"/>
      <c r="AJ147" s="163"/>
      <c r="AK147" s="153" t="e">
        <f t="shared" si="167"/>
        <v>#DIV/0!</v>
      </c>
      <c r="AL147" s="162"/>
      <c r="AM147" s="163"/>
      <c r="AN147" s="153" t="e">
        <f t="shared" si="168"/>
        <v>#DIV/0!</v>
      </c>
      <c r="AO147" s="162"/>
      <c r="AP147" s="163"/>
      <c r="AQ147" s="153" t="e">
        <f>(AP147/AO147)*100</f>
        <v>#DIV/0!</v>
      </c>
      <c r="AR147" s="163"/>
    </row>
    <row r="148" spans="1:44" s="161" customFormat="1" ht="15.6">
      <c r="A148" s="340" t="s">
        <v>352</v>
      </c>
      <c r="B148" s="333" t="s">
        <v>432</v>
      </c>
      <c r="C148" s="355" t="s">
        <v>343</v>
      </c>
      <c r="D148" s="150" t="s">
        <v>307</v>
      </c>
      <c r="E148" s="136">
        <f>E149+E150+E152</f>
        <v>2610.1999999999998</v>
      </c>
      <c r="F148" s="151">
        <f t="shared" ref="F148" si="286">F149+F150+F152</f>
        <v>0</v>
      </c>
      <c r="G148" s="151">
        <f t="shared" si="170"/>
        <v>0</v>
      </c>
      <c r="H148" s="136">
        <f t="shared" ref="H148:I148" si="287">H149+H150+H152</f>
        <v>0</v>
      </c>
      <c r="I148" s="151">
        <f t="shared" si="287"/>
        <v>0</v>
      </c>
      <c r="J148" s="151" t="e">
        <f t="shared" si="171"/>
        <v>#DIV/0!</v>
      </c>
      <c r="K148" s="136">
        <f t="shared" ref="K148:L148" si="288">K149+K150+K152</f>
        <v>0</v>
      </c>
      <c r="L148" s="151">
        <f t="shared" si="288"/>
        <v>0</v>
      </c>
      <c r="M148" s="151" t="e">
        <f t="shared" si="172"/>
        <v>#DIV/0!</v>
      </c>
      <c r="N148" s="136">
        <f t="shared" ref="N148:O148" si="289">N149+N150+N152</f>
        <v>0</v>
      </c>
      <c r="O148" s="151">
        <f t="shared" si="289"/>
        <v>0</v>
      </c>
      <c r="P148" s="151" t="e">
        <f t="shared" si="173"/>
        <v>#DIV/0!</v>
      </c>
      <c r="Q148" s="136">
        <f t="shared" ref="Q148:R148" si="290">Q149+Q150+Q152</f>
        <v>0</v>
      </c>
      <c r="R148" s="151">
        <f t="shared" si="290"/>
        <v>0</v>
      </c>
      <c r="S148" s="151" t="e">
        <f t="shared" si="174"/>
        <v>#DIV/0!</v>
      </c>
      <c r="T148" s="136">
        <f t="shared" ref="T148:U148" si="291">T149+T150+T152</f>
        <v>0</v>
      </c>
      <c r="U148" s="151">
        <f t="shared" si="291"/>
        <v>0</v>
      </c>
      <c r="V148" s="151" t="e">
        <f t="shared" si="175"/>
        <v>#DIV/0!</v>
      </c>
      <c r="W148" s="136">
        <f t="shared" ref="W148:X148" si="292">W149+W150+W152</f>
        <v>0</v>
      </c>
      <c r="X148" s="151">
        <f t="shared" si="292"/>
        <v>0</v>
      </c>
      <c r="Y148" s="151" t="e">
        <f t="shared" ref="Y148:Y154" si="293">(X148/W148)*100</f>
        <v>#DIV/0!</v>
      </c>
      <c r="Z148" s="136">
        <f t="shared" ref="Z148:AA148" si="294">Z149+Z150+Z152</f>
        <v>0</v>
      </c>
      <c r="AA148" s="151">
        <f t="shared" si="294"/>
        <v>0</v>
      </c>
      <c r="AB148" s="151" t="e">
        <f t="shared" ref="AB148:AB154" si="295">(AA148/Z148)*100</f>
        <v>#DIV/0!</v>
      </c>
      <c r="AC148" s="136">
        <f t="shared" ref="AC148:AD148" si="296">AC149+AC150+AC152</f>
        <v>2610.1999999999998</v>
      </c>
      <c r="AD148" s="151">
        <f t="shared" si="296"/>
        <v>0</v>
      </c>
      <c r="AE148" s="151">
        <f t="shared" ref="AE148:AE154" si="297">(AD148/AC148)*100</f>
        <v>0</v>
      </c>
      <c r="AF148" s="136">
        <f t="shared" ref="AF148:AG148" si="298">AF149+AF150+AF152</f>
        <v>0</v>
      </c>
      <c r="AG148" s="151">
        <f t="shared" si="298"/>
        <v>0</v>
      </c>
      <c r="AH148" s="151" t="e">
        <f t="shared" si="166"/>
        <v>#DIV/0!</v>
      </c>
      <c r="AI148" s="136">
        <f t="shared" ref="AI148:AJ148" si="299">AI149+AI150+AI152</f>
        <v>0</v>
      </c>
      <c r="AJ148" s="151">
        <f t="shared" si="299"/>
        <v>0</v>
      </c>
      <c r="AK148" s="151" t="e">
        <f t="shared" si="167"/>
        <v>#DIV/0!</v>
      </c>
      <c r="AL148" s="136">
        <f t="shared" ref="AL148:AM148" si="300">AL149+AL150+AL152</f>
        <v>0</v>
      </c>
      <c r="AM148" s="151">
        <f t="shared" si="300"/>
        <v>0</v>
      </c>
      <c r="AN148" s="151" t="e">
        <f t="shared" si="168"/>
        <v>#DIV/0!</v>
      </c>
      <c r="AO148" s="136">
        <f t="shared" ref="AO148:AP148" si="301">AO149+AO150+AO152</f>
        <v>0</v>
      </c>
      <c r="AP148" s="151">
        <f t="shared" si="301"/>
        <v>0</v>
      </c>
      <c r="AQ148" s="151" t="e">
        <f t="shared" ref="AQ148:AQ150" si="302">(AP148/AO148)*100</f>
        <v>#DIV/0!</v>
      </c>
      <c r="AR148" s="195"/>
    </row>
    <row r="149" spans="1:44" ht="31.2">
      <c r="A149" s="340"/>
      <c r="B149" s="333"/>
      <c r="C149" s="355"/>
      <c r="D149" s="152" t="s">
        <v>2</v>
      </c>
      <c r="E149" s="136">
        <f t="shared" ref="E149:F150" si="303">H149+K149+N149+Q149+T149+W149+Z149+AC149+AF149+AI149+AL149+AO149</f>
        <v>0</v>
      </c>
      <c r="F149" s="156">
        <f t="shared" si="303"/>
        <v>0</v>
      </c>
      <c r="G149" s="153" t="e">
        <f t="shared" si="170"/>
        <v>#DIV/0!</v>
      </c>
      <c r="H149" s="162"/>
      <c r="I149" s="163"/>
      <c r="J149" s="153" t="e">
        <f t="shared" si="171"/>
        <v>#DIV/0!</v>
      </c>
      <c r="K149" s="162"/>
      <c r="L149" s="163"/>
      <c r="M149" s="153" t="e">
        <f t="shared" si="172"/>
        <v>#DIV/0!</v>
      </c>
      <c r="N149" s="162"/>
      <c r="O149" s="163"/>
      <c r="P149" s="153" t="e">
        <f t="shared" si="173"/>
        <v>#DIV/0!</v>
      </c>
      <c r="Q149" s="162"/>
      <c r="R149" s="163"/>
      <c r="S149" s="153" t="e">
        <f t="shared" si="174"/>
        <v>#DIV/0!</v>
      </c>
      <c r="T149" s="162"/>
      <c r="U149" s="163"/>
      <c r="V149" s="153" t="e">
        <f t="shared" si="175"/>
        <v>#DIV/0!</v>
      </c>
      <c r="W149" s="162"/>
      <c r="X149" s="163"/>
      <c r="Y149" s="153" t="e">
        <f t="shared" si="293"/>
        <v>#DIV/0!</v>
      </c>
      <c r="Z149" s="162"/>
      <c r="AA149" s="163"/>
      <c r="AB149" s="153" t="e">
        <f t="shared" si="295"/>
        <v>#DIV/0!</v>
      </c>
      <c r="AC149" s="162"/>
      <c r="AD149" s="163"/>
      <c r="AE149" s="153" t="e">
        <f t="shared" si="297"/>
        <v>#DIV/0!</v>
      </c>
      <c r="AF149" s="162"/>
      <c r="AG149" s="163"/>
      <c r="AH149" s="153" t="e">
        <f t="shared" si="166"/>
        <v>#DIV/0!</v>
      </c>
      <c r="AI149" s="162"/>
      <c r="AJ149" s="163"/>
      <c r="AK149" s="153" t="e">
        <f t="shared" si="167"/>
        <v>#DIV/0!</v>
      </c>
      <c r="AL149" s="162"/>
      <c r="AM149" s="163"/>
      <c r="AN149" s="153" t="e">
        <f t="shared" si="168"/>
        <v>#DIV/0!</v>
      </c>
      <c r="AO149" s="162"/>
      <c r="AP149" s="163"/>
      <c r="AQ149" s="153" t="e">
        <f t="shared" si="302"/>
        <v>#DIV/0!</v>
      </c>
      <c r="AR149" s="163"/>
    </row>
    <row r="150" spans="1:44" ht="15.6">
      <c r="A150" s="340"/>
      <c r="B150" s="333"/>
      <c r="C150" s="355"/>
      <c r="D150" s="152" t="s">
        <v>43</v>
      </c>
      <c r="E150" s="136">
        <f t="shared" si="303"/>
        <v>2610.1999999999998</v>
      </c>
      <c r="F150" s="156">
        <f t="shared" si="303"/>
        <v>0</v>
      </c>
      <c r="G150" s="153">
        <f t="shared" si="170"/>
        <v>0</v>
      </c>
      <c r="H150" s="162"/>
      <c r="I150" s="163"/>
      <c r="J150" s="153" t="e">
        <f t="shared" si="171"/>
        <v>#DIV/0!</v>
      </c>
      <c r="K150" s="162"/>
      <c r="L150" s="163"/>
      <c r="M150" s="153" t="e">
        <f t="shared" si="172"/>
        <v>#DIV/0!</v>
      </c>
      <c r="N150" s="162"/>
      <c r="O150" s="163"/>
      <c r="P150" s="153" t="e">
        <f t="shared" si="173"/>
        <v>#DIV/0!</v>
      </c>
      <c r="Q150" s="162"/>
      <c r="R150" s="163"/>
      <c r="S150" s="153" t="e">
        <f t="shared" si="174"/>
        <v>#DIV/0!</v>
      </c>
      <c r="T150" s="162"/>
      <c r="U150" s="163"/>
      <c r="V150" s="153" t="e">
        <f t="shared" si="175"/>
        <v>#DIV/0!</v>
      </c>
      <c r="W150" s="162"/>
      <c r="X150" s="163"/>
      <c r="Y150" s="153" t="e">
        <f t="shared" si="293"/>
        <v>#DIV/0!</v>
      </c>
      <c r="Z150" s="162"/>
      <c r="AA150" s="163"/>
      <c r="AB150" s="153" t="e">
        <f t="shared" si="295"/>
        <v>#DIV/0!</v>
      </c>
      <c r="AC150" s="162">
        <v>2610.1999999999998</v>
      </c>
      <c r="AD150" s="163"/>
      <c r="AE150" s="153">
        <f t="shared" si="297"/>
        <v>0</v>
      </c>
      <c r="AF150" s="162"/>
      <c r="AG150" s="163"/>
      <c r="AH150" s="153" t="e">
        <f t="shared" si="166"/>
        <v>#DIV/0!</v>
      </c>
      <c r="AI150" s="162"/>
      <c r="AJ150" s="163"/>
      <c r="AK150" s="153" t="e">
        <f t="shared" si="167"/>
        <v>#DIV/0!</v>
      </c>
      <c r="AL150" s="162"/>
      <c r="AM150" s="163"/>
      <c r="AN150" s="153" t="e">
        <f t="shared" si="168"/>
        <v>#DIV/0!</v>
      </c>
      <c r="AO150" s="162"/>
      <c r="AP150" s="163"/>
      <c r="AQ150" s="153" t="e">
        <f t="shared" si="302"/>
        <v>#DIV/0!</v>
      </c>
      <c r="AR150" s="163"/>
    </row>
    <row r="151" spans="1:44" s="161" customFormat="1" ht="46.8">
      <c r="A151" s="340"/>
      <c r="B151" s="333"/>
      <c r="C151" s="355"/>
      <c r="D151" s="152" t="s">
        <v>303</v>
      </c>
      <c r="E151" s="136">
        <f t="shared" ref="E151:F151" si="304">H151+K151+N151+Q151+T151+W151+Z151+AC151+AF151+AI151+AO151</f>
        <v>0</v>
      </c>
      <c r="F151" s="153">
        <f t="shared" si="304"/>
        <v>0</v>
      </c>
      <c r="G151" s="153" t="e">
        <f t="shared" si="170"/>
        <v>#DIV/0!</v>
      </c>
      <c r="H151" s="162"/>
      <c r="I151" s="163"/>
      <c r="J151" s="153" t="e">
        <f t="shared" si="171"/>
        <v>#DIV/0!</v>
      </c>
      <c r="K151" s="162"/>
      <c r="L151" s="163"/>
      <c r="M151" s="153" t="e">
        <f t="shared" si="172"/>
        <v>#DIV/0!</v>
      </c>
      <c r="N151" s="162"/>
      <c r="O151" s="163"/>
      <c r="P151" s="153" t="e">
        <f t="shared" si="173"/>
        <v>#DIV/0!</v>
      </c>
      <c r="Q151" s="162"/>
      <c r="R151" s="163"/>
      <c r="S151" s="153" t="e">
        <f t="shared" si="174"/>
        <v>#DIV/0!</v>
      </c>
      <c r="T151" s="162"/>
      <c r="U151" s="163"/>
      <c r="V151" s="153" t="e">
        <f t="shared" si="175"/>
        <v>#DIV/0!</v>
      </c>
      <c r="W151" s="162"/>
      <c r="X151" s="163"/>
      <c r="Y151" s="153" t="e">
        <f t="shared" si="293"/>
        <v>#DIV/0!</v>
      </c>
      <c r="Z151" s="162"/>
      <c r="AA151" s="163"/>
      <c r="AB151" s="153" t="e">
        <f t="shared" si="295"/>
        <v>#DIV/0!</v>
      </c>
      <c r="AC151" s="162"/>
      <c r="AD151" s="163"/>
      <c r="AE151" s="153" t="e">
        <f t="shared" si="297"/>
        <v>#DIV/0!</v>
      </c>
      <c r="AF151" s="162"/>
      <c r="AG151" s="163"/>
      <c r="AH151" s="153" t="e">
        <f t="shared" si="166"/>
        <v>#DIV/0!</v>
      </c>
      <c r="AI151" s="162"/>
      <c r="AJ151" s="163"/>
      <c r="AK151" s="153" t="e">
        <f t="shared" si="167"/>
        <v>#DIV/0!</v>
      </c>
      <c r="AL151" s="162"/>
      <c r="AM151" s="163"/>
      <c r="AN151" s="153" t="e">
        <f t="shared" si="168"/>
        <v>#DIV/0!</v>
      </c>
      <c r="AO151" s="162"/>
      <c r="AP151" s="153"/>
      <c r="AQ151" s="153"/>
      <c r="AR151" s="158"/>
    </row>
    <row r="152" spans="1:44" ht="31.2">
      <c r="A152" s="340"/>
      <c r="B152" s="333"/>
      <c r="C152" s="355"/>
      <c r="D152" s="152" t="s">
        <v>308</v>
      </c>
      <c r="E152" s="136">
        <f t="shared" ref="E152:F152" si="305">H152+K152+N152+Q152+T152+W152+Z152+AC152+AF152+AI152+AL152+AO152</f>
        <v>0</v>
      </c>
      <c r="F152" s="156">
        <f t="shared" si="305"/>
        <v>0</v>
      </c>
      <c r="G152" s="153" t="e">
        <f t="shared" si="170"/>
        <v>#DIV/0!</v>
      </c>
      <c r="H152" s="162"/>
      <c r="I152" s="163"/>
      <c r="J152" s="153" t="e">
        <f t="shared" si="171"/>
        <v>#DIV/0!</v>
      </c>
      <c r="K152" s="162"/>
      <c r="L152" s="163"/>
      <c r="M152" s="153" t="e">
        <f t="shared" si="172"/>
        <v>#DIV/0!</v>
      </c>
      <c r="N152" s="162"/>
      <c r="O152" s="163"/>
      <c r="P152" s="153" t="e">
        <f t="shared" si="173"/>
        <v>#DIV/0!</v>
      </c>
      <c r="Q152" s="162"/>
      <c r="R152" s="163"/>
      <c r="S152" s="153" t="e">
        <f t="shared" si="174"/>
        <v>#DIV/0!</v>
      </c>
      <c r="T152" s="162"/>
      <c r="U152" s="163"/>
      <c r="V152" s="153" t="e">
        <f t="shared" si="175"/>
        <v>#DIV/0!</v>
      </c>
      <c r="W152" s="162"/>
      <c r="X152" s="163"/>
      <c r="Y152" s="153" t="e">
        <f t="shared" si="293"/>
        <v>#DIV/0!</v>
      </c>
      <c r="Z152" s="162"/>
      <c r="AA152" s="163"/>
      <c r="AB152" s="153" t="e">
        <f t="shared" si="295"/>
        <v>#DIV/0!</v>
      </c>
      <c r="AC152" s="162"/>
      <c r="AD152" s="163"/>
      <c r="AE152" s="153" t="e">
        <f t="shared" si="297"/>
        <v>#DIV/0!</v>
      </c>
      <c r="AF152" s="162"/>
      <c r="AG152" s="163"/>
      <c r="AH152" s="153" t="e">
        <f t="shared" si="166"/>
        <v>#DIV/0!</v>
      </c>
      <c r="AI152" s="162"/>
      <c r="AJ152" s="163"/>
      <c r="AK152" s="153" t="e">
        <f t="shared" si="167"/>
        <v>#DIV/0!</v>
      </c>
      <c r="AL152" s="162"/>
      <c r="AM152" s="163"/>
      <c r="AN152" s="153" t="e">
        <f t="shared" si="168"/>
        <v>#DIV/0!</v>
      </c>
      <c r="AO152" s="162"/>
      <c r="AP152" s="163"/>
      <c r="AQ152" s="153" t="e">
        <f t="shared" ref="AQ152" si="306">(AP152/AO152)*100</f>
        <v>#DIV/0!</v>
      </c>
      <c r="AR152" s="163"/>
    </row>
    <row r="153" spans="1:44" s="161" customFormat="1" ht="19.5" customHeight="1">
      <c r="A153" s="340" t="s">
        <v>354</v>
      </c>
      <c r="B153" s="333" t="s">
        <v>353</v>
      </c>
      <c r="C153" s="355" t="s">
        <v>343</v>
      </c>
      <c r="D153" s="150" t="s">
        <v>307</v>
      </c>
      <c r="E153" s="136">
        <f>E154+E155+E157</f>
        <v>9800.1</v>
      </c>
      <c r="F153" s="151">
        <f t="shared" ref="F153" si="307">F154+F155+F157</f>
        <v>299</v>
      </c>
      <c r="G153" s="151">
        <f t="shared" si="170"/>
        <v>3.0509892756196364</v>
      </c>
      <c r="H153" s="136">
        <f t="shared" ref="H153:I153" si="308">H154+H155+H157</f>
        <v>300</v>
      </c>
      <c r="I153" s="151">
        <f t="shared" si="308"/>
        <v>299</v>
      </c>
      <c r="J153" s="151">
        <f t="shared" si="171"/>
        <v>99.666666666666671</v>
      </c>
      <c r="K153" s="136">
        <f t="shared" ref="K153:L153" si="309">K154+K155+K157</f>
        <v>0</v>
      </c>
      <c r="L153" s="151">
        <f t="shared" si="309"/>
        <v>0</v>
      </c>
      <c r="M153" s="151" t="e">
        <f t="shared" si="172"/>
        <v>#DIV/0!</v>
      </c>
      <c r="N153" s="136">
        <f t="shared" ref="N153:O153" si="310">N154+N155+N157</f>
        <v>0</v>
      </c>
      <c r="O153" s="151">
        <f t="shared" si="310"/>
        <v>0</v>
      </c>
      <c r="P153" s="151" t="e">
        <f t="shared" si="173"/>
        <v>#DIV/0!</v>
      </c>
      <c r="Q153" s="136">
        <f t="shared" ref="Q153:R153" si="311">Q154+Q155+Q157</f>
        <v>0</v>
      </c>
      <c r="R153" s="151">
        <f t="shared" si="311"/>
        <v>0</v>
      </c>
      <c r="S153" s="151" t="e">
        <f t="shared" si="174"/>
        <v>#DIV/0!</v>
      </c>
      <c r="T153" s="136">
        <f t="shared" ref="T153:U153" si="312">T154+T155+T157</f>
        <v>0</v>
      </c>
      <c r="U153" s="151">
        <f t="shared" si="312"/>
        <v>0</v>
      </c>
      <c r="V153" s="151" t="e">
        <f t="shared" si="175"/>
        <v>#DIV/0!</v>
      </c>
      <c r="W153" s="136">
        <f t="shared" ref="W153:X153" si="313">W154+W155+W157</f>
        <v>0</v>
      </c>
      <c r="X153" s="151">
        <f t="shared" si="313"/>
        <v>0</v>
      </c>
      <c r="Y153" s="151" t="e">
        <f t="shared" si="293"/>
        <v>#DIV/0!</v>
      </c>
      <c r="Z153" s="136">
        <f t="shared" ref="Z153:AA153" si="314">Z154+Z155+Z157</f>
        <v>0</v>
      </c>
      <c r="AA153" s="151">
        <f t="shared" si="314"/>
        <v>0</v>
      </c>
      <c r="AB153" s="151" t="e">
        <f t="shared" si="295"/>
        <v>#DIV/0!</v>
      </c>
      <c r="AC153" s="136">
        <f t="shared" ref="AC153:AD153" si="315">AC154+AC155+AC157</f>
        <v>9500.1</v>
      </c>
      <c r="AD153" s="151">
        <f t="shared" si="315"/>
        <v>0</v>
      </c>
      <c r="AE153" s="151">
        <f t="shared" si="297"/>
        <v>0</v>
      </c>
      <c r="AF153" s="136">
        <f t="shared" ref="AF153:AG153" si="316">AF154+AF155+AF157</f>
        <v>0</v>
      </c>
      <c r="AG153" s="151">
        <f t="shared" si="316"/>
        <v>0</v>
      </c>
      <c r="AH153" s="151" t="e">
        <f t="shared" si="166"/>
        <v>#DIV/0!</v>
      </c>
      <c r="AI153" s="136">
        <f t="shared" ref="AI153:AJ153" si="317">AI154+AI155+AI157</f>
        <v>0</v>
      </c>
      <c r="AJ153" s="151">
        <f t="shared" si="317"/>
        <v>0</v>
      </c>
      <c r="AK153" s="151" t="e">
        <f t="shared" si="167"/>
        <v>#DIV/0!</v>
      </c>
      <c r="AL153" s="136">
        <f t="shared" ref="AL153:AM153" si="318">AL154+AL155+AL157</f>
        <v>0</v>
      </c>
      <c r="AM153" s="151">
        <f t="shared" si="318"/>
        <v>0</v>
      </c>
      <c r="AN153" s="151" t="e">
        <f t="shared" si="168"/>
        <v>#DIV/0!</v>
      </c>
      <c r="AO153" s="136">
        <f t="shared" ref="AO153:AP153" si="319">AO154+AO155+AO157</f>
        <v>0</v>
      </c>
      <c r="AP153" s="151">
        <f t="shared" si="319"/>
        <v>0</v>
      </c>
      <c r="AQ153" s="151" t="e">
        <f>(AP153/AO153)*100</f>
        <v>#DIV/0!</v>
      </c>
      <c r="AR153" s="195"/>
    </row>
    <row r="154" spans="1:44" ht="31.2">
      <c r="A154" s="340"/>
      <c r="B154" s="333"/>
      <c r="C154" s="355"/>
      <c r="D154" s="152" t="s">
        <v>2</v>
      </c>
      <c r="E154" s="136">
        <f t="shared" ref="E154:F157" si="320">H154+K154+N154+Q154+T154+W154+Z154+AC154+AF154+AI154+AL154+AO154</f>
        <v>0</v>
      </c>
      <c r="F154" s="156">
        <f t="shared" si="320"/>
        <v>0</v>
      </c>
      <c r="G154" s="153" t="e">
        <f t="shared" si="170"/>
        <v>#DIV/0!</v>
      </c>
      <c r="H154" s="162"/>
      <c r="I154" s="163"/>
      <c r="J154" s="153" t="e">
        <f t="shared" si="171"/>
        <v>#DIV/0!</v>
      </c>
      <c r="K154" s="162"/>
      <c r="L154" s="163"/>
      <c r="M154" s="153" t="e">
        <f t="shared" si="172"/>
        <v>#DIV/0!</v>
      </c>
      <c r="N154" s="162"/>
      <c r="O154" s="163"/>
      <c r="P154" s="153" t="e">
        <f t="shared" si="173"/>
        <v>#DIV/0!</v>
      </c>
      <c r="Q154" s="162"/>
      <c r="R154" s="163"/>
      <c r="S154" s="153" t="e">
        <f t="shared" si="174"/>
        <v>#DIV/0!</v>
      </c>
      <c r="T154" s="162"/>
      <c r="U154" s="163"/>
      <c r="V154" s="153" t="e">
        <f t="shared" si="175"/>
        <v>#DIV/0!</v>
      </c>
      <c r="W154" s="162"/>
      <c r="X154" s="163"/>
      <c r="Y154" s="153" t="e">
        <f t="shared" si="293"/>
        <v>#DIV/0!</v>
      </c>
      <c r="Z154" s="162"/>
      <c r="AA154" s="163"/>
      <c r="AB154" s="153" t="e">
        <f t="shared" si="295"/>
        <v>#DIV/0!</v>
      </c>
      <c r="AC154" s="162"/>
      <c r="AD154" s="163"/>
      <c r="AE154" s="153" t="e">
        <f t="shared" si="297"/>
        <v>#DIV/0!</v>
      </c>
      <c r="AF154" s="162"/>
      <c r="AG154" s="163"/>
      <c r="AH154" s="153" t="e">
        <f t="shared" si="166"/>
        <v>#DIV/0!</v>
      </c>
      <c r="AI154" s="162"/>
      <c r="AJ154" s="163"/>
      <c r="AK154" s="153" t="e">
        <f t="shared" si="167"/>
        <v>#DIV/0!</v>
      </c>
      <c r="AL154" s="162"/>
      <c r="AM154" s="163"/>
      <c r="AN154" s="153" t="e">
        <f t="shared" si="168"/>
        <v>#DIV/0!</v>
      </c>
      <c r="AO154" s="162"/>
      <c r="AP154" s="163"/>
      <c r="AQ154" s="153" t="e">
        <f>(AP154/AO154)*100</f>
        <v>#DIV/0!</v>
      </c>
      <c r="AR154" s="163"/>
    </row>
    <row r="155" spans="1:44" ht="15.6">
      <c r="A155" s="340"/>
      <c r="B155" s="333"/>
      <c r="C155" s="355"/>
      <c r="D155" s="152" t="s">
        <v>43</v>
      </c>
      <c r="E155" s="136">
        <f t="shared" si="320"/>
        <v>9800.1</v>
      </c>
      <c r="F155" s="156">
        <f t="shared" si="320"/>
        <v>299</v>
      </c>
      <c r="G155" s="153">
        <f t="shared" si="170"/>
        <v>3.0509892756196364</v>
      </c>
      <c r="H155" s="162">
        <v>300</v>
      </c>
      <c r="I155" s="163">
        <v>299</v>
      </c>
      <c r="J155" s="153">
        <f t="shared" si="171"/>
        <v>99.666666666666671</v>
      </c>
      <c r="K155" s="162"/>
      <c r="L155" s="163"/>
      <c r="M155" s="153" t="e">
        <f t="shared" si="172"/>
        <v>#DIV/0!</v>
      </c>
      <c r="N155" s="162"/>
      <c r="O155" s="163"/>
      <c r="P155" s="153" t="e">
        <f t="shared" si="173"/>
        <v>#DIV/0!</v>
      </c>
      <c r="Q155" s="162"/>
      <c r="R155" s="163"/>
      <c r="S155" s="153" t="e">
        <f t="shared" si="174"/>
        <v>#DIV/0!</v>
      </c>
      <c r="T155" s="162"/>
      <c r="U155" s="163"/>
      <c r="V155" s="153" t="e">
        <f t="shared" si="175"/>
        <v>#DIV/0!</v>
      </c>
      <c r="W155" s="162"/>
      <c r="X155" s="163"/>
      <c r="Y155" s="153"/>
      <c r="Z155" s="162"/>
      <c r="AA155" s="163"/>
      <c r="AB155" s="153"/>
      <c r="AC155" s="162">
        <v>9500.1</v>
      </c>
      <c r="AD155" s="163"/>
      <c r="AE155" s="153"/>
      <c r="AF155" s="162"/>
      <c r="AG155" s="163"/>
      <c r="AH155" s="153" t="e">
        <f t="shared" si="166"/>
        <v>#DIV/0!</v>
      </c>
      <c r="AI155" s="162"/>
      <c r="AJ155" s="163"/>
      <c r="AK155" s="153" t="e">
        <f t="shared" si="167"/>
        <v>#DIV/0!</v>
      </c>
      <c r="AL155" s="162"/>
      <c r="AM155" s="163"/>
      <c r="AN155" s="153" t="e">
        <f t="shared" si="168"/>
        <v>#DIV/0!</v>
      </c>
      <c r="AO155" s="162"/>
      <c r="AP155" s="163"/>
      <c r="AQ155" s="153" t="e">
        <f>(AP155/AO155)*100</f>
        <v>#DIV/0!</v>
      </c>
      <c r="AR155" s="163"/>
    </row>
    <row r="156" spans="1:44" s="161" customFormat="1" ht="46.8">
      <c r="A156" s="340"/>
      <c r="B156" s="333"/>
      <c r="C156" s="355"/>
      <c r="D156" s="152" t="s">
        <v>303</v>
      </c>
      <c r="E156" s="136">
        <f t="shared" ref="E156:F156" si="321">H156+K156+N156+Q156+T156+W156+Z156+AC156+AF156+AI156+AO156</f>
        <v>300</v>
      </c>
      <c r="F156" s="153">
        <f t="shared" si="321"/>
        <v>299</v>
      </c>
      <c r="G156" s="153">
        <f t="shared" si="170"/>
        <v>99.666666666666671</v>
      </c>
      <c r="H156" s="162">
        <v>300</v>
      </c>
      <c r="I156" s="163">
        <v>299</v>
      </c>
      <c r="J156" s="153">
        <f t="shared" si="171"/>
        <v>99.666666666666671</v>
      </c>
      <c r="K156" s="162"/>
      <c r="L156" s="163"/>
      <c r="M156" s="153" t="e">
        <f t="shared" si="172"/>
        <v>#DIV/0!</v>
      </c>
      <c r="N156" s="162"/>
      <c r="O156" s="163"/>
      <c r="P156" s="153" t="e">
        <f t="shared" si="173"/>
        <v>#DIV/0!</v>
      </c>
      <c r="Q156" s="162"/>
      <c r="R156" s="163"/>
      <c r="S156" s="153" t="e">
        <f t="shared" si="174"/>
        <v>#DIV/0!</v>
      </c>
      <c r="T156" s="162"/>
      <c r="U156" s="163"/>
      <c r="V156" s="153" t="e">
        <f t="shared" si="175"/>
        <v>#DIV/0!</v>
      </c>
      <c r="W156" s="162"/>
      <c r="X156" s="163"/>
      <c r="Y156" s="153" t="e">
        <f>(X156/W156)*100</f>
        <v>#DIV/0!</v>
      </c>
      <c r="Z156" s="162"/>
      <c r="AA156" s="163"/>
      <c r="AB156" s="153" t="e">
        <f>(AA156/Z156)*100</f>
        <v>#DIV/0!</v>
      </c>
      <c r="AC156" s="162"/>
      <c r="AD156" s="163"/>
      <c r="AE156" s="153" t="e">
        <f>(AD156/AC156)*100</f>
        <v>#DIV/0!</v>
      </c>
      <c r="AF156" s="162"/>
      <c r="AG156" s="163"/>
      <c r="AH156" s="153" t="e">
        <f t="shared" si="166"/>
        <v>#DIV/0!</v>
      </c>
      <c r="AI156" s="162"/>
      <c r="AJ156" s="163"/>
      <c r="AK156" s="153" t="e">
        <f t="shared" si="167"/>
        <v>#DIV/0!</v>
      </c>
      <c r="AL156" s="162"/>
      <c r="AM156" s="163"/>
      <c r="AN156" s="153" t="e">
        <f t="shared" si="168"/>
        <v>#DIV/0!</v>
      </c>
      <c r="AO156" s="162"/>
      <c r="AP156" s="153"/>
      <c r="AQ156" s="153"/>
      <c r="AR156" s="158"/>
    </row>
    <row r="157" spans="1:44" ht="31.2">
      <c r="A157" s="340"/>
      <c r="B157" s="333"/>
      <c r="C157" s="355"/>
      <c r="D157" s="152" t="s">
        <v>308</v>
      </c>
      <c r="E157" s="136">
        <f t="shared" si="320"/>
        <v>0</v>
      </c>
      <c r="F157" s="156">
        <f t="shared" si="320"/>
        <v>0</v>
      </c>
      <c r="G157" s="153" t="e">
        <f t="shared" si="170"/>
        <v>#DIV/0!</v>
      </c>
      <c r="H157" s="162"/>
      <c r="I157" s="163"/>
      <c r="J157" s="153" t="e">
        <f t="shared" si="171"/>
        <v>#DIV/0!</v>
      </c>
      <c r="K157" s="162"/>
      <c r="L157" s="163"/>
      <c r="M157" s="153" t="e">
        <f t="shared" si="172"/>
        <v>#DIV/0!</v>
      </c>
      <c r="N157" s="162"/>
      <c r="O157" s="163"/>
      <c r="P157" s="153" t="e">
        <f t="shared" si="173"/>
        <v>#DIV/0!</v>
      </c>
      <c r="Q157" s="162"/>
      <c r="R157" s="163"/>
      <c r="S157" s="153" t="e">
        <f t="shared" si="174"/>
        <v>#DIV/0!</v>
      </c>
      <c r="T157" s="162"/>
      <c r="U157" s="163"/>
      <c r="V157" s="153" t="e">
        <f t="shared" si="175"/>
        <v>#DIV/0!</v>
      </c>
      <c r="W157" s="162"/>
      <c r="X157" s="163"/>
      <c r="Y157" s="153" t="e">
        <f>(X157/W157)*100</f>
        <v>#DIV/0!</v>
      </c>
      <c r="Z157" s="162"/>
      <c r="AA157" s="163"/>
      <c r="AB157" s="153" t="e">
        <f>(AA157/Z157)*100</f>
        <v>#DIV/0!</v>
      </c>
      <c r="AC157" s="162"/>
      <c r="AD157" s="163"/>
      <c r="AE157" s="153" t="e">
        <f>(AD157/AC157)*100</f>
        <v>#DIV/0!</v>
      </c>
      <c r="AF157" s="162"/>
      <c r="AG157" s="163"/>
      <c r="AH157" s="153" t="e">
        <f t="shared" si="166"/>
        <v>#DIV/0!</v>
      </c>
      <c r="AI157" s="162"/>
      <c r="AJ157" s="163"/>
      <c r="AK157" s="153" t="e">
        <f t="shared" si="167"/>
        <v>#DIV/0!</v>
      </c>
      <c r="AL157" s="162"/>
      <c r="AM157" s="163"/>
      <c r="AN157" s="153" t="e">
        <f t="shared" si="168"/>
        <v>#DIV/0!</v>
      </c>
      <c r="AO157" s="162"/>
      <c r="AP157" s="163"/>
      <c r="AQ157" s="153" t="e">
        <f>(AP157/AO157)*100</f>
        <v>#DIV/0!</v>
      </c>
      <c r="AR157" s="163"/>
    </row>
    <row r="158" spans="1:44" s="161" customFormat="1" ht="19.5" customHeight="1">
      <c r="A158" s="340" t="s">
        <v>356</v>
      </c>
      <c r="B158" s="333" t="s">
        <v>433</v>
      </c>
      <c r="C158" s="355" t="s">
        <v>343</v>
      </c>
      <c r="D158" s="150" t="s">
        <v>307</v>
      </c>
      <c r="E158" s="136">
        <f>E159+E160+E162</f>
        <v>1692.1000000000001</v>
      </c>
      <c r="F158" s="151">
        <f t="shared" ref="F158" si="322">F159+F160+F162</f>
        <v>1254.9000000000001</v>
      </c>
      <c r="G158" s="151">
        <f t="shared" si="170"/>
        <v>74.162283552981506</v>
      </c>
      <c r="H158" s="136">
        <f t="shared" ref="H158:I158" si="323">H159+H160+H162</f>
        <v>0</v>
      </c>
      <c r="I158" s="151">
        <f t="shared" si="323"/>
        <v>0</v>
      </c>
      <c r="J158" s="151" t="e">
        <f t="shared" si="171"/>
        <v>#DIV/0!</v>
      </c>
      <c r="K158" s="136">
        <f t="shared" ref="K158:L158" si="324">K159+K160+K162</f>
        <v>0</v>
      </c>
      <c r="L158" s="151">
        <f t="shared" si="324"/>
        <v>0</v>
      </c>
      <c r="M158" s="151" t="e">
        <f t="shared" si="172"/>
        <v>#DIV/0!</v>
      </c>
      <c r="N158" s="136">
        <f t="shared" ref="N158:O158" si="325">N159+N160+N162</f>
        <v>0</v>
      </c>
      <c r="O158" s="151">
        <f t="shared" si="325"/>
        <v>0</v>
      </c>
      <c r="P158" s="151" t="e">
        <f t="shared" si="173"/>
        <v>#DIV/0!</v>
      </c>
      <c r="Q158" s="136">
        <f t="shared" ref="Q158:R158" si="326">Q159+Q160+Q162</f>
        <v>0</v>
      </c>
      <c r="R158" s="151">
        <f t="shared" si="326"/>
        <v>0</v>
      </c>
      <c r="S158" s="151" t="e">
        <f t="shared" si="174"/>
        <v>#DIV/0!</v>
      </c>
      <c r="T158" s="136">
        <f t="shared" ref="T158:U158" si="327">T159+T160+T162</f>
        <v>1254.9000000000001</v>
      </c>
      <c r="U158" s="151">
        <f t="shared" si="327"/>
        <v>1254.9000000000001</v>
      </c>
      <c r="V158" s="151">
        <f t="shared" si="175"/>
        <v>100</v>
      </c>
      <c r="W158" s="136">
        <f t="shared" ref="W158:X158" si="328">W159+W160+W162</f>
        <v>0</v>
      </c>
      <c r="X158" s="151">
        <f t="shared" si="328"/>
        <v>0</v>
      </c>
      <c r="Y158" s="151" t="e">
        <f>(X158/W158)*100</f>
        <v>#DIV/0!</v>
      </c>
      <c r="Z158" s="136">
        <f t="shared" ref="Z158:AA158" si="329">Z159+Z160+Z162</f>
        <v>0</v>
      </c>
      <c r="AA158" s="151">
        <f t="shared" si="329"/>
        <v>0</v>
      </c>
      <c r="AB158" s="151" t="e">
        <f>(AA158/Z158)*100</f>
        <v>#DIV/0!</v>
      </c>
      <c r="AC158" s="136">
        <f t="shared" ref="AC158:AD158" si="330">AC159+AC160+AC162</f>
        <v>437.2</v>
      </c>
      <c r="AD158" s="151">
        <f t="shared" si="330"/>
        <v>0</v>
      </c>
      <c r="AE158" s="151">
        <f>(AD158/AC158)*100</f>
        <v>0</v>
      </c>
      <c r="AF158" s="136">
        <f t="shared" ref="AF158:AG158" si="331">AF159+AF160+AF162</f>
        <v>0</v>
      </c>
      <c r="AG158" s="151">
        <f t="shared" si="331"/>
        <v>0</v>
      </c>
      <c r="AH158" s="151" t="e">
        <f t="shared" si="166"/>
        <v>#DIV/0!</v>
      </c>
      <c r="AI158" s="136">
        <f t="shared" ref="AI158:AJ158" si="332">AI159+AI160+AI162</f>
        <v>0</v>
      </c>
      <c r="AJ158" s="151">
        <f t="shared" si="332"/>
        <v>0</v>
      </c>
      <c r="AK158" s="151" t="e">
        <f t="shared" si="167"/>
        <v>#DIV/0!</v>
      </c>
      <c r="AL158" s="136">
        <f t="shared" ref="AL158:AM158" si="333">AL159+AL160+AL162</f>
        <v>0</v>
      </c>
      <c r="AM158" s="151">
        <f t="shared" si="333"/>
        <v>0</v>
      </c>
      <c r="AN158" s="151" t="e">
        <f t="shared" si="168"/>
        <v>#DIV/0!</v>
      </c>
      <c r="AO158" s="136">
        <f t="shared" ref="AO158:AP158" si="334">AO159+AO160+AO162</f>
        <v>0</v>
      </c>
      <c r="AP158" s="151">
        <f t="shared" si="334"/>
        <v>0</v>
      </c>
      <c r="AQ158" s="151" t="e">
        <f>(AP158/AO158)*100</f>
        <v>#DIV/0!</v>
      </c>
      <c r="AR158" s="195"/>
    </row>
    <row r="159" spans="1:44" ht="31.2">
      <c r="A159" s="340"/>
      <c r="B159" s="333"/>
      <c r="C159" s="355"/>
      <c r="D159" s="152" t="s">
        <v>2</v>
      </c>
      <c r="E159" s="136">
        <f t="shared" ref="E159:F162" si="335">H159+K159+N159+Q159+T159+W159+Z159+AC159+AF159+AI159+AL159+AO159</f>
        <v>0</v>
      </c>
      <c r="F159" s="156">
        <f t="shared" si="335"/>
        <v>0</v>
      </c>
      <c r="G159" s="153" t="e">
        <f t="shared" si="170"/>
        <v>#DIV/0!</v>
      </c>
      <c r="H159" s="162"/>
      <c r="I159" s="163"/>
      <c r="J159" s="153" t="e">
        <f t="shared" si="171"/>
        <v>#DIV/0!</v>
      </c>
      <c r="K159" s="162"/>
      <c r="L159" s="163"/>
      <c r="M159" s="153" t="e">
        <f t="shared" si="172"/>
        <v>#DIV/0!</v>
      </c>
      <c r="N159" s="162"/>
      <c r="O159" s="163"/>
      <c r="P159" s="153" t="e">
        <f t="shared" si="173"/>
        <v>#DIV/0!</v>
      </c>
      <c r="Q159" s="162"/>
      <c r="R159" s="163"/>
      <c r="S159" s="153" t="e">
        <f t="shared" si="174"/>
        <v>#DIV/0!</v>
      </c>
      <c r="T159" s="162"/>
      <c r="U159" s="163"/>
      <c r="V159" s="153" t="e">
        <f t="shared" si="175"/>
        <v>#DIV/0!</v>
      </c>
      <c r="W159" s="162"/>
      <c r="X159" s="163"/>
      <c r="Y159" s="153" t="e">
        <f>(X159/W159)*100</f>
        <v>#DIV/0!</v>
      </c>
      <c r="Z159" s="162"/>
      <c r="AA159" s="163"/>
      <c r="AB159" s="153" t="e">
        <f>(AA159/Z159)*100</f>
        <v>#DIV/0!</v>
      </c>
      <c r="AC159" s="162"/>
      <c r="AD159" s="163"/>
      <c r="AE159" s="153" t="e">
        <f>(AD159/AC159)*100</f>
        <v>#DIV/0!</v>
      </c>
      <c r="AF159" s="162"/>
      <c r="AG159" s="163"/>
      <c r="AH159" s="153" t="e">
        <f t="shared" si="166"/>
        <v>#DIV/0!</v>
      </c>
      <c r="AI159" s="162"/>
      <c r="AJ159" s="163"/>
      <c r="AK159" s="153" t="e">
        <f t="shared" si="167"/>
        <v>#DIV/0!</v>
      </c>
      <c r="AL159" s="162"/>
      <c r="AM159" s="163"/>
      <c r="AN159" s="153" t="e">
        <f t="shared" si="168"/>
        <v>#DIV/0!</v>
      </c>
      <c r="AO159" s="162"/>
      <c r="AP159" s="163"/>
      <c r="AQ159" s="153" t="e">
        <f>(AP159/AO159)*100</f>
        <v>#DIV/0!</v>
      </c>
      <c r="AR159" s="163"/>
    </row>
    <row r="160" spans="1:44" ht="15.6">
      <c r="A160" s="340"/>
      <c r="B160" s="333"/>
      <c r="C160" s="355"/>
      <c r="D160" s="152" t="s">
        <v>43</v>
      </c>
      <c r="E160" s="136">
        <f t="shared" si="335"/>
        <v>1692.1000000000001</v>
      </c>
      <c r="F160" s="156">
        <f t="shared" si="335"/>
        <v>1254.9000000000001</v>
      </c>
      <c r="G160" s="153">
        <f t="shared" si="170"/>
        <v>74.162283552981506</v>
      </c>
      <c r="H160" s="162"/>
      <c r="I160" s="163"/>
      <c r="J160" s="153" t="e">
        <f t="shared" si="171"/>
        <v>#DIV/0!</v>
      </c>
      <c r="K160" s="162"/>
      <c r="L160" s="163"/>
      <c r="M160" s="153" t="e">
        <f t="shared" si="172"/>
        <v>#DIV/0!</v>
      </c>
      <c r="N160" s="162"/>
      <c r="O160" s="163"/>
      <c r="P160" s="153" t="e">
        <f t="shared" si="173"/>
        <v>#DIV/0!</v>
      </c>
      <c r="Q160" s="162"/>
      <c r="R160" s="163"/>
      <c r="S160" s="153" t="e">
        <f t="shared" si="174"/>
        <v>#DIV/0!</v>
      </c>
      <c r="T160" s="162">
        <v>1254.9000000000001</v>
      </c>
      <c r="U160" s="163">
        <v>1254.9000000000001</v>
      </c>
      <c r="V160" s="153">
        <f t="shared" si="175"/>
        <v>100</v>
      </c>
      <c r="W160" s="162"/>
      <c r="X160" s="163"/>
      <c r="Y160" s="153"/>
      <c r="Z160" s="162"/>
      <c r="AA160" s="163"/>
      <c r="AB160" s="153"/>
      <c r="AC160" s="162">
        <v>437.2</v>
      </c>
      <c r="AD160" s="163"/>
      <c r="AE160" s="153"/>
      <c r="AF160" s="162"/>
      <c r="AG160" s="163"/>
      <c r="AH160" s="153" t="e">
        <f t="shared" si="166"/>
        <v>#DIV/0!</v>
      </c>
      <c r="AI160" s="162"/>
      <c r="AJ160" s="163"/>
      <c r="AK160" s="153" t="e">
        <f t="shared" si="167"/>
        <v>#DIV/0!</v>
      </c>
      <c r="AL160" s="162"/>
      <c r="AM160" s="163"/>
      <c r="AN160" s="153" t="e">
        <f t="shared" si="168"/>
        <v>#DIV/0!</v>
      </c>
      <c r="AO160" s="162"/>
      <c r="AP160" s="163"/>
      <c r="AQ160" s="153" t="e">
        <f>(AP160/AO160)*100</f>
        <v>#DIV/0!</v>
      </c>
      <c r="AR160" s="163"/>
    </row>
    <row r="161" spans="1:44" s="161" customFormat="1" ht="46.8">
      <c r="A161" s="340"/>
      <c r="B161" s="333"/>
      <c r="C161" s="355"/>
      <c r="D161" s="152" t="s">
        <v>303</v>
      </c>
      <c r="E161" s="136">
        <f t="shared" ref="E161:F161" si="336">H161+K161+N161+Q161+T161+W161+Z161+AC161+AF161+AI161+AO161</f>
        <v>0</v>
      </c>
      <c r="F161" s="153">
        <f t="shared" si="336"/>
        <v>0</v>
      </c>
      <c r="G161" s="153" t="e">
        <f t="shared" si="170"/>
        <v>#DIV/0!</v>
      </c>
      <c r="H161" s="162"/>
      <c r="I161" s="163"/>
      <c r="J161" s="153" t="e">
        <f t="shared" si="171"/>
        <v>#DIV/0!</v>
      </c>
      <c r="K161" s="162"/>
      <c r="L161" s="163"/>
      <c r="M161" s="153" t="e">
        <f t="shared" si="172"/>
        <v>#DIV/0!</v>
      </c>
      <c r="N161" s="162"/>
      <c r="O161" s="163"/>
      <c r="P161" s="153" t="e">
        <f t="shared" si="173"/>
        <v>#DIV/0!</v>
      </c>
      <c r="Q161" s="162"/>
      <c r="R161" s="163"/>
      <c r="S161" s="153" t="e">
        <f t="shared" si="174"/>
        <v>#DIV/0!</v>
      </c>
      <c r="T161" s="162"/>
      <c r="U161" s="163"/>
      <c r="V161" s="153" t="e">
        <f t="shared" si="175"/>
        <v>#DIV/0!</v>
      </c>
      <c r="W161" s="162"/>
      <c r="X161" s="163"/>
      <c r="Y161" s="153" t="e">
        <f t="shared" ref="Y161:Y169" si="337">(X161/W161)*100</f>
        <v>#DIV/0!</v>
      </c>
      <c r="Z161" s="162"/>
      <c r="AA161" s="163"/>
      <c r="AB161" s="153" t="e">
        <f t="shared" ref="AB161:AB169" si="338">(AA161/Z161)*100</f>
        <v>#DIV/0!</v>
      </c>
      <c r="AC161" s="162"/>
      <c r="AD161" s="163"/>
      <c r="AE161" s="153" t="e">
        <f t="shared" ref="AE161:AE169" si="339">(AD161/AC161)*100</f>
        <v>#DIV/0!</v>
      </c>
      <c r="AF161" s="162"/>
      <c r="AG161" s="163"/>
      <c r="AH161" s="153" t="e">
        <f t="shared" si="166"/>
        <v>#DIV/0!</v>
      </c>
      <c r="AI161" s="162"/>
      <c r="AJ161" s="163"/>
      <c r="AK161" s="153" t="e">
        <f t="shared" si="167"/>
        <v>#DIV/0!</v>
      </c>
      <c r="AL161" s="162"/>
      <c r="AM161" s="163"/>
      <c r="AN161" s="153" t="e">
        <f t="shared" si="168"/>
        <v>#DIV/0!</v>
      </c>
      <c r="AO161" s="162"/>
      <c r="AP161" s="153"/>
      <c r="AQ161" s="153"/>
      <c r="AR161" s="158"/>
    </row>
    <row r="162" spans="1:44" ht="31.2">
      <c r="A162" s="340"/>
      <c r="B162" s="333"/>
      <c r="C162" s="355"/>
      <c r="D162" s="152" t="s">
        <v>308</v>
      </c>
      <c r="E162" s="136">
        <f t="shared" si="335"/>
        <v>0</v>
      </c>
      <c r="F162" s="156">
        <f t="shared" si="335"/>
        <v>0</v>
      </c>
      <c r="G162" s="153" t="e">
        <f t="shared" si="170"/>
        <v>#DIV/0!</v>
      </c>
      <c r="H162" s="162"/>
      <c r="I162" s="163"/>
      <c r="J162" s="153" t="e">
        <f t="shared" si="171"/>
        <v>#DIV/0!</v>
      </c>
      <c r="K162" s="162"/>
      <c r="L162" s="163"/>
      <c r="M162" s="153" t="e">
        <f t="shared" si="172"/>
        <v>#DIV/0!</v>
      </c>
      <c r="N162" s="162"/>
      <c r="O162" s="163"/>
      <c r="P162" s="153" t="e">
        <f t="shared" si="173"/>
        <v>#DIV/0!</v>
      </c>
      <c r="Q162" s="162"/>
      <c r="R162" s="163"/>
      <c r="S162" s="153" t="e">
        <f t="shared" si="174"/>
        <v>#DIV/0!</v>
      </c>
      <c r="T162" s="162"/>
      <c r="U162" s="163"/>
      <c r="V162" s="153" t="e">
        <f t="shared" si="175"/>
        <v>#DIV/0!</v>
      </c>
      <c r="W162" s="162"/>
      <c r="X162" s="163"/>
      <c r="Y162" s="153" t="e">
        <f t="shared" si="337"/>
        <v>#DIV/0!</v>
      </c>
      <c r="Z162" s="162"/>
      <c r="AA162" s="163"/>
      <c r="AB162" s="153" t="e">
        <f t="shared" si="338"/>
        <v>#DIV/0!</v>
      </c>
      <c r="AC162" s="162"/>
      <c r="AD162" s="163"/>
      <c r="AE162" s="153" t="e">
        <f t="shared" si="339"/>
        <v>#DIV/0!</v>
      </c>
      <c r="AF162" s="162"/>
      <c r="AG162" s="163"/>
      <c r="AH162" s="153" t="e">
        <f t="shared" si="166"/>
        <v>#DIV/0!</v>
      </c>
      <c r="AI162" s="162"/>
      <c r="AJ162" s="163"/>
      <c r="AK162" s="153" t="e">
        <f t="shared" si="167"/>
        <v>#DIV/0!</v>
      </c>
      <c r="AL162" s="162"/>
      <c r="AM162" s="163"/>
      <c r="AN162" s="153" t="e">
        <f t="shared" si="168"/>
        <v>#DIV/0!</v>
      </c>
      <c r="AO162" s="162"/>
      <c r="AP162" s="163"/>
      <c r="AQ162" s="153" t="e">
        <f>(AP162/AO162)*100</f>
        <v>#DIV/0!</v>
      </c>
      <c r="AR162" s="163"/>
    </row>
    <row r="163" spans="1:44" s="161" customFormat="1" ht="15.6">
      <c r="A163" s="340" t="s">
        <v>357</v>
      </c>
      <c r="B163" s="333" t="s">
        <v>434</v>
      </c>
      <c r="C163" s="355" t="s">
        <v>343</v>
      </c>
      <c r="D163" s="150" t="s">
        <v>307</v>
      </c>
      <c r="E163" s="136">
        <f>E164+E165+E167</f>
        <v>1832.9</v>
      </c>
      <c r="F163" s="151">
        <f t="shared" ref="F163" si="340">F164+F165+F167</f>
        <v>0</v>
      </c>
      <c r="G163" s="151">
        <f t="shared" si="170"/>
        <v>0</v>
      </c>
      <c r="H163" s="136">
        <f t="shared" ref="H163:I163" si="341">H164+H165+H167</f>
        <v>0</v>
      </c>
      <c r="I163" s="151">
        <f t="shared" si="341"/>
        <v>0</v>
      </c>
      <c r="J163" s="151" t="e">
        <f t="shared" si="171"/>
        <v>#DIV/0!</v>
      </c>
      <c r="K163" s="136">
        <f t="shared" ref="K163:L163" si="342">K164+K165+K167</f>
        <v>0</v>
      </c>
      <c r="L163" s="151">
        <f t="shared" si="342"/>
        <v>0</v>
      </c>
      <c r="M163" s="151" t="e">
        <f t="shared" si="172"/>
        <v>#DIV/0!</v>
      </c>
      <c r="N163" s="136">
        <f t="shared" ref="N163:O163" si="343">N164+N165+N167</f>
        <v>0</v>
      </c>
      <c r="O163" s="151">
        <f t="shared" si="343"/>
        <v>0</v>
      </c>
      <c r="P163" s="151" t="e">
        <f t="shared" si="173"/>
        <v>#DIV/0!</v>
      </c>
      <c r="Q163" s="136">
        <f t="shared" ref="Q163:R163" si="344">Q164+Q165+Q167</f>
        <v>0</v>
      </c>
      <c r="R163" s="151">
        <f t="shared" si="344"/>
        <v>0</v>
      </c>
      <c r="S163" s="151" t="e">
        <f t="shared" si="174"/>
        <v>#DIV/0!</v>
      </c>
      <c r="T163" s="136">
        <f t="shared" ref="T163:U163" si="345">T164+T165+T167</f>
        <v>0</v>
      </c>
      <c r="U163" s="151">
        <f t="shared" si="345"/>
        <v>0</v>
      </c>
      <c r="V163" s="151" t="e">
        <f t="shared" si="175"/>
        <v>#DIV/0!</v>
      </c>
      <c r="W163" s="136">
        <f t="shared" ref="W163:X163" si="346">W164+W165+W167</f>
        <v>0</v>
      </c>
      <c r="X163" s="151">
        <f t="shared" si="346"/>
        <v>0</v>
      </c>
      <c r="Y163" s="151" t="e">
        <f t="shared" si="337"/>
        <v>#DIV/0!</v>
      </c>
      <c r="Z163" s="136">
        <f t="shared" ref="Z163:AA163" si="347">Z164+Z165+Z167</f>
        <v>0</v>
      </c>
      <c r="AA163" s="151">
        <f t="shared" si="347"/>
        <v>0</v>
      </c>
      <c r="AB163" s="151" t="e">
        <f t="shared" si="338"/>
        <v>#DIV/0!</v>
      </c>
      <c r="AC163" s="136">
        <f t="shared" ref="AC163:AD163" si="348">AC164+AC165+AC167</f>
        <v>1832.9</v>
      </c>
      <c r="AD163" s="151">
        <f t="shared" si="348"/>
        <v>0</v>
      </c>
      <c r="AE163" s="151">
        <f t="shared" si="339"/>
        <v>0</v>
      </c>
      <c r="AF163" s="136">
        <f t="shared" ref="AF163:AG163" si="349">AF164+AF165+AF167</f>
        <v>0</v>
      </c>
      <c r="AG163" s="151">
        <f t="shared" si="349"/>
        <v>0</v>
      </c>
      <c r="AH163" s="151" t="e">
        <f t="shared" si="166"/>
        <v>#DIV/0!</v>
      </c>
      <c r="AI163" s="136">
        <f t="shared" ref="AI163:AJ163" si="350">AI164+AI165+AI167</f>
        <v>0</v>
      </c>
      <c r="AJ163" s="151">
        <f t="shared" si="350"/>
        <v>0</v>
      </c>
      <c r="AK163" s="151" t="e">
        <f t="shared" si="167"/>
        <v>#DIV/0!</v>
      </c>
      <c r="AL163" s="136">
        <f t="shared" ref="AL163:AM163" si="351">AL164+AL165+AL167</f>
        <v>0</v>
      </c>
      <c r="AM163" s="151">
        <f t="shared" si="351"/>
        <v>0</v>
      </c>
      <c r="AN163" s="151" t="e">
        <f t="shared" si="168"/>
        <v>#DIV/0!</v>
      </c>
      <c r="AO163" s="136">
        <f t="shared" ref="AO163:AP163" si="352">AO164+AO165+AO167</f>
        <v>0</v>
      </c>
      <c r="AP163" s="151">
        <f t="shared" si="352"/>
        <v>0</v>
      </c>
      <c r="AQ163" s="151" t="e">
        <f t="shared" ref="AQ163:AQ165" si="353">(AP163/AO163)*100</f>
        <v>#DIV/0!</v>
      </c>
      <c r="AR163" s="195"/>
    </row>
    <row r="164" spans="1:44" ht="31.2">
      <c r="A164" s="340"/>
      <c r="B164" s="333"/>
      <c r="C164" s="355"/>
      <c r="D164" s="152" t="s">
        <v>2</v>
      </c>
      <c r="E164" s="136">
        <f t="shared" ref="E164:F165" si="354">H164+K164+N164+Q164+T164+W164+Z164+AC164+AF164+AI164+AL164+AO164</f>
        <v>0</v>
      </c>
      <c r="F164" s="156">
        <f t="shared" si="354"/>
        <v>0</v>
      </c>
      <c r="G164" s="153" t="e">
        <f t="shared" si="170"/>
        <v>#DIV/0!</v>
      </c>
      <c r="H164" s="162"/>
      <c r="I164" s="163"/>
      <c r="J164" s="153" t="e">
        <f t="shared" si="171"/>
        <v>#DIV/0!</v>
      </c>
      <c r="K164" s="162"/>
      <c r="L164" s="163"/>
      <c r="M164" s="153" t="e">
        <f t="shared" si="172"/>
        <v>#DIV/0!</v>
      </c>
      <c r="N164" s="162"/>
      <c r="O164" s="163"/>
      <c r="P164" s="153" t="e">
        <f t="shared" si="173"/>
        <v>#DIV/0!</v>
      </c>
      <c r="Q164" s="162"/>
      <c r="R164" s="163"/>
      <c r="S164" s="153" t="e">
        <f t="shared" si="174"/>
        <v>#DIV/0!</v>
      </c>
      <c r="T164" s="162"/>
      <c r="U164" s="163"/>
      <c r="V164" s="153" t="e">
        <f t="shared" si="175"/>
        <v>#DIV/0!</v>
      </c>
      <c r="W164" s="162"/>
      <c r="X164" s="163"/>
      <c r="Y164" s="153" t="e">
        <f t="shared" si="337"/>
        <v>#DIV/0!</v>
      </c>
      <c r="Z164" s="162"/>
      <c r="AA164" s="163"/>
      <c r="AB164" s="153" t="e">
        <f t="shared" si="338"/>
        <v>#DIV/0!</v>
      </c>
      <c r="AC164" s="162"/>
      <c r="AD164" s="163"/>
      <c r="AE164" s="153" t="e">
        <f t="shared" si="339"/>
        <v>#DIV/0!</v>
      </c>
      <c r="AF164" s="162"/>
      <c r="AG164" s="163"/>
      <c r="AH164" s="153" t="e">
        <f t="shared" si="166"/>
        <v>#DIV/0!</v>
      </c>
      <c r="AI164" s="162"/>
      <c r="AJ164" s="163"/>
      <c r="AK164" s="153" t="e">
        <f t="shared" si="167"/>
        <v>#DIV/0!</v>
      </c>
      <c r="AL164" s="162"/>
      <c r="AM164" s="163"/>
      <c r="AN164" s="153" t="e">
        <f t="shared" si="168"/>
        <v>#DIV/0!</v>
      </c>
      <c r="AO164" s="162"/>
      <c r="AP164" s="163"/>
      <c r="AQ164" s="153" t="e">
        <f t="shared" si="353"/>
        <v>#DIV/0!</v>
      </c>
      <c r="AR164" s="163"/>
    </row>
    <row r="165" spans="1:44" ht="15.6">
      <c r="A165" s="340"/>
      <c r="B165" s="333"/>
      <c r="C165" s="355"/>
      <c r="D165" s="152" t="s">
        <v>43</v>
      </c>
      <c r="E165" s="136">
        <f t="shared" si="354"/>
        <v>1832.9</v>
      </c>
      <c r="F165" s="156">
        <f t="shared" si="354"/>
        <v>0</v>
      </c>
      <c r="G165" s="153">
        <f t="shared" si="170"/>
        <v>0</v>
      </c>
      <c r="H165" s="162"/>
      <c r="I165" s="163"/>
      <c r="J165" s="153" t="e">
        <f t="shared" si="171"/>
        <v>#DIV/0!</v>
      </c>
      <c r="K165" s="162"/>
      <c r="L165" s="163"/>
      <c r="M165" s="153" t="e">
        <f t="shared" si="172"/>
        <v>#DIV/0!</v>
      </c>
      <c r="N165" s="162"/>
      <c r="O165" s="163"/>
      <c r="P165" s="153" t="e">
        <f t="shared" si="173"/>
        <v>#DIV/0!</v>
      </c>
      <c r="Q165" s="162"/>
      <c r="R165" s="163"/>
      <c r="S165" s="153" t="e">
        <f t="shared" si="174"/>
        <v>#DIV/0!</v>
      </c>
      <c r="T165" s="162"/>
      <c r="U165" s="163"/>
      <c r="V165" s="153" t="e">
        <f t="shared" si="175"/>
        <v>#DIV/0!</v>
      </c>
      <c r="W165" s="162"/>
      <c r="X165" s="163"/>
      <c r="Y165" s="153" t="e">
        <f t="shared" si="337"/>
        <v>#DIV/0!</v>
      </c>
      <c r="Z165" s="162"/>
      <c r="AA165" s="163"/>
      <c r="AB165" s="153" t="e">
        <f t="shared" si="338"/>
        <v>#DIV/0!</v>
      </c>
      <c r="AC165" s="162">
        <v>1832.9</v>
      </c>
      <c r="AD165" s="163"/>
      <c r="AE165" s="153">
        <f t="shared" si="339"/>
        <v>0</v>
      </c>
      <c r="AF165" s="162"/>
      <c r="AG165" s="163"/>
      <c r="AH165" s="153" t="e">
        <f t="shared" si="166"/>
        <v>#DIV/0!</v>
      </c>
      <c r="AI165" s="162"/>
      <c r="AJ165" s="163"/>
      <c r="AK165" s="153" t="e">
        <f t="shared" si="167"/>
        <v>#DIV/0!</v>
      </c>
      <c r="AL165" s="162"/>
      <c r="AM165" s="163"/>
      <c r="AN165" s="153" t="e">
        <f t="shared" si="168"/>
        <v>#DIV/0!</v>
      </c>
      <c r="AO165" s="162"/>
      <c r="AP165" s="163"/>
      <c r="AQ165" s="153" t="e">
        <f t="shared" si="353"/>
        <v>#DIV/0!</v>
      </c>
      <c r="AR165" s="163"/>
    </row>
    <row r="166" spans="1:44" s="161" customFormat="1" ht="46.8">
      <c r="A166" s="340"/>
      <c r="B166" s="333"/>
      <c r="C166" s="355"/>
      <c r="D166" s="152" t="s">
        <v>303</v>
      </c>
      <c r="E166" s="136">
        <f t="shared" ref="E166:F166" si="355">H166+K166+N166+Q166+T166+W166+Z166+AC166+AF166+AI166+AO166</f>
        <v>0</v>
      </c>
      <c r="F166" s="153">
        <f t="shared" si="355"/>
        <v>0</v>
      </c>
      <c r="G166" s="153" t="e">
        <f t="shared" si="170"/>
        <v>#DIV/0!</v>
      </c>
      <c r="H166" s="162"/>
      <c r="I166" s="163"/>
      <c r="J166" s="153" t="e">
        <f t="shared" si="171"/>
        <v>#DIV/0!</v>
      </c>
      <c r="K166" s="162"/>
      <c r="L166" s="163"/>
      <c r="M166" s="153" t="e">
        <f t="shared" si="172"/>
        <v>#DIV/0!</v>
      </c>
      <c r="N166" s="162"/>
      <c r="O166" s="163"/>
      <c r="P166" s="153" t="e">
        <f t="shared" si="173"/>
        <v>#DIV/0!</v>
      </c>
      <c r="Q166" s="162"/>
      <c r="R166" s="163"/>
      <c r="S166" s="153" t="e">
        <f t="shared" si="174"/>
        <v>#DIV/0!</v>
      </c>
      <c r="T166" s="162"/>
      <c r="U166" s="163"/>
      <c r="V166" s="153" t="e">
        <f t="shared" si="175"/>
        <v>#DIV/0!</v>
      </c>
      <c r="W166" s="162"/>
      <c r="X166" s="163"/>
      <c r="Y166" s="153" t="e">
        <f t="shared" si="337"/>
        <v>#DIV/0!</v>
      </c>
      <c r="Z166" s="162"/>
      <c r="AA166" s="163"/>
      <c r="AB166" s="153" t="e">
        <f t="shared" si="338"/>
        <v>#DIV/0!</v>
      </c>
      <c r="AC166" s="162"/>
      <c r="AD166" s="163"/>
      <c r="AE166" s="153" t="e">
        <f t="shared" si="339"/>
        <v>#DIV/0!</v>
      </c>
      <c r="AF166" s="162"/>
      <c r="AG166" s="163"/>
      <c r="AH166" s="153" t="e">
        <f t="shared" si="166"/>
        <v>#DIV/0!</v>
      </c>
      <c r="AI166" s="162"/>
      <c r="AJ166" s="163"/>
      <c r="AK166" s="153" t="e">
        <f t="shared" si="167"/>
        <v>#DIV/0!</v>
      </c>
      <c r="AL166" s="162"/>
      <c r="AM166" s="163"/>
      <c r="AN166" s="153" t="e">
        <f t="shared" si="168"/>
        <v>#DIV/0!</v>
      </c>
      <c r="AO166" s="162"/>
      <c r="AP166" s="153"/>
      <c r="AQ166" s="153"/>
      <c r="AR166" s="158"/>
    </row>
    <row r="167" spans="1:44" ht="31.2">
      <c r="A167" s="340"/>
      <c r="B167" s="333"/>
      <c r="C167" s="355"/>
      <c r="D167" s="152" t="s">
        <v>308</v>
      </c>
      <c r="E167" s="136">
        <f t="shared" ref="E167:F167" si="356">H167+K167+N167+Q167+T167+W167+Z167+AC167+AF167+AI167+AL167+AO167</f>
        <v>0</v>
      </c>
      <c r="F167" s="156">
        <f t="shared" si="356"/>
        <v>0</v>
      </c>
      <c r="G167" s="153" t="e">
        <f t="shared" si="170"/>
        <v>#DIV/0!</v>
      </c>
      <c r="H167" s="162"/>
      <c r="I167" s="163"/>
      <c r="J167" s="153" t="e">
        <f t="shared" si="171"/>
        <v>#DIV/0!</v>
      </c>
      <c r="K167" s="162"/>
      <c r="L167" s="163"/>
      <c r="M167" s="153" t="e">
        <f t="shared" si="172"/>
        <v>#DIV/0!</v>
      </c>
      <c r="N167" s="162"/>
      <c r="O167" s="163"/>
      <c r="P167" s="153" t="e">
        <f t="shared" si="173"/>
        <v>#DIV/0!</v>
      </c>
      <c r="Q167" s="162"/>
      <c r="R167" s="163"/>
      <c r="S167" s="153" t="e">
        <f t="shared" si="174"/>
        <v>#DIV/0!</v>
      </c>
      <c r="T167" s="162"/>
      <c r="U167" s="163"/>
      <c r="V167" s="153" t="e">
        <f t="shared" si="175"/>
        <v>#DIV/0!</v>
      </c>
      <c r="W167" s="162"/>
      <c r="X167" s="163"/>
      <c r="Y167" s="153" t="e">
        <f t="shared" si="337"/>
        <v>#DIV/0!</v>
      </c>
      <c r="Z167" s="162"/>
      <c r="AA167" s="163"/>
      <c r="AB167" s="153" t="e">
        <f t="shared" si="338"/>
        <v>#DIV/0!</v>
      </c>
      <c r="AC167" s="162"/>
      <c r="AD167" s="163"/>
      <c r="AE167" s="153" t="e">
        <f t="shared" si="339"/>
        <v>#DIV/0!</v>
      </c>
      <c r="AF167" s="162"/>
      <c r="AG167" s="163"/>
      <c r="AH167" s="153" t="e">
        <f t="shared" si="166"/>
        <v>#DIV/0!</v>
      </c>
      <c r="AI167" s="162"/>
      <c r="AJ167" s="163"/>
      <c r="AK167" s="153" t="e">
        <f t="shared" si="167"/>
        <v>#DIV/0!</v>
      </c>
      <c r="AL167" s="162"/>
      <c r="AM167" s="163"/>
      <c r="AN167" s="153" t="e">
        <f t="shared" si="168"/>
        <v>#DIV/0!</v>
      </c>
      <c r="AO167" s="162"/>
      <c r="AP167" s="163"/>
      <c r="AQ167" s="153" t="e">
        <f t="shared" ref="AQ167" si="357">(AP167/AO167)*100</f>
        <v>#DIV/0!</v>
      </c>
      <c r="AR167" s="163"/>
    </row>
    <row r="168" spans="1:44" s="161" customFormat="1" ht="19.5" customHeight="1">
      <c r="A168" s="340" t="s">
        <v>358</v>
      </c>
      <c r="B168" s="333" t="s">
        <v>355</v>
      </c>
      <c r="C168" s="355" t="s">
        <v>343</v>
      </c>
      <c r="D168" s="150" t="s">
        <v>307</v>
      </c>
      <c r="E168" s="136">
        <f>E169+E170+E172</f>
        <v>6692.9</v>
      </c>
      <c r="F168" s="151">
        <f t="shared" ref="F168" si="358">F169+F170+F172</f>
        <v>0</v>
      </c>
      <c r="G168" s="151">
        <f t="shared" si="170"/>
        <v>0</v>
      </c>
      <c r="H168" s="136">
        <f t="shared" ref="H168:I168" si="359">H169+H170+H172</f>
        <v>0</v>
      </c>
      <c r="I168" s="151">
        <f t="shared" si="359"/>
        <v>0</v>
      </c>
      <c r="J168" s="151" t="e">
        <f t="shared" si="171"/>
        <v>#DIV/0!</v>
      </c>
      <c r="K168" s="136">
        <f t="shared" ref="K168:L168" si="360">K169+K170+K172</f>
        <v>0</v>
      </c>
      <c r="L168" s="151">
        <f t="shared" si="360"/>
        <v>0</v>
      </c>
      <c r="M168" s="151" t="e">
        <f t="shared" si="172"/>
        <v>#DIV/0!</v>
      </c>
      <c r="N168" s="136">
        <f t="shared" ref="N168:O168" si="361">N169+N170+N172</f>
        <v>0</v>
      </c>
      <c r="O168" s="151">
        <f t="shared" si="361"/>
        <v>0</v>
      </c>
      <c r="P168" s="151" t="e">
        <f t="shared" si="173"/>
        <v>#DIV/0!</v>
      </c>
      <c r="Q168" s="136">
        <f t="shared" ref="Q168:R168" si="362">Q169+Q170+Q172</f>
        <v>0</v>
      </c>
      <c r="R168" s="151">
        <f t="shared" si="362"/>
        <v>0</v>
      </c>
      <c r="S168" s="151" t="e">
        <f t="shared" si="174"/>
        <v>#DIV/0!</v>
      </c>
      <c r="T168" s="136">
        <f t="shared" ref="T168:U168" si="363">T169+T170+T172</f>
        <v>0</v>
      </c>
      <c r="U168" s="151">
        <f t="shared" si="363"/>
        <v>0</v>
      </c>
      <c r="V168" s="151" t="e">
        <f t="shared" si="175"/>
        <v>#DIV/0!</v>
      </c>
      <c r="W168" s="136">
        <f t="shared" ref="W168:X168" si="364">W169+W170+W172</f>
        <v>0</v>
      </c>
      <c r="X168" s="151">
        <f t="shared" si="364"/>
        <v>0</v>
      </c>
      <c r="Y168" s="151" t="e">
        <f t="shared" si="337"/>
        <v>#DIV/0!</v>
      </c>
      <c r="Z168" s="136">
        <f t="shared" ref="Z168:AA168" si="365">Z169+Z170+Z172</f>
        <v>0</v>
      </c>
      <c r="AA168" s="151">
        <f t="shared" si="365"/>
        <v>0</v>
      </c>
      <c r="AB168" s="151" t="e">
        <f t="shared" si="338"/>
        <v>#DIV/0!</v>
      </c>
      <c r="AC168" s="136">
        <f t="shared" ref="AC168:AD168" si="366">AC169+AC170+AC172</f>
        <v>6682.9</v>
      </c>
      <c r="AD168" s="151">
        <f t="shared" si="366"/>
        <v>0</v>
      </c>
      <c r="AE168" s="151">
        <f t="shared" si="339"/>
        <v>0</v>
      </c>
      <c r="AF168" s="136">
        <f t="shared" ref="AF168:AG168" si="367">AF169+AF170+AF172</f>
        <v>10</v>
      </c>
      <c r="AG168" s="151">
        <f t="shared" si="367"/>
        <v>0</v>
      </c>
      <c r="AH168" s="151">
        <f t="shared" si="166"/>
        <v>0</v>
      </c>
      <c r="AI168" s="136">
        <f t="shared" ref="AI168:AJ168" si="368">AI169+AI170+AI172</f>
        <v>0</v>
      </c>
      <c r="AJ168" s="151">
        <f t="shared" si="368"/>
        <v>0</v>
      </c>
      <c r="AK168" s="151" t="e">
        <f t="shared" si="167"/>
        <v>#DIV/0!</v>
      </c>
      <c r="AL168" s="136">
        <f t="shared" ref="AL168:AM168" si="369">AL169+AL170+AL172</f>
        <v>0</v>
      </c>
      <c r="AM168" s="151">
        <f t="shared" si="369"/>
        <v>0</v>
      </c>
      <c r="AN168" s="151" t="e">
        <f t="shared" si="168"/>
        <v>#DIV/0!</v>
      </c>
      <c r="AO168" s="136">
        <f t="shared" ref="AO168:AP168" si="370">AO169+AO170+AO172</f>
        <v>0</v>
      </c>
      <c r="AP168" s="151">
        <f t="shared" si="370"/>
        <v>0</v>
      </c>
      <c r="AQ168" s="151" t="e">
        <f>(AP168/AO168)*100</f>
        <v>#DIV/0!</v>
      </c>
      <c r="AR168" s="195"/>
    </row>
    <row r="169" spans="1:44" ht="31.2">
      <c r="A169" s="340"/>
      <c r="B169" s="333"/>
      <c r="C169" s="355"/>
      <c r="D169" s="152" t="s">
        <v>2</v>
      </c>
      <c r="E169" s="136">
        <f t="shared" ref="E169:F172" si="371">H169+K169+N169+Q169+T169+W169+Z169+AC169+AF169+AI169+AL169+AO169</f>
        <v>0</v>
      </c>
      <c r="F169" s="156">
        <f t="shared" si="371"/>
        <v>0</v>
      </c>
      <c r="G169" s="153" t="e">
        <f t="shared" si="170"/>
        <v>#DIV/0!</v>
      </c>
      <c r="H169" s="162"/>
      <c r="I169" s="163"/>
      <c r="J169" s="153" t="e">
        <f t="shared" si="171"/>
        <v>#DIV/0!</v>
      </c>
      <c r="K169" s="162"/>
      <c r="L169" s="163"/>
      <c r="M169" s="153" t="e">
        <f t="shared" si="172"/>
        <v>#DIV/0!</v>
      </c>
      <c r="N169" s="162"/>
      <c r="O169" s="163"/>
      <c r="P169" s="153" t="e">
        <f t="shared" si="173"/>
        <v>#DIV/0!</v>
      </c>
      <c r="Q169" s="162"/>
      <c r="R169" s="163"/>
      <c r="S169" s="153" t="e">
        <f t="shared" si="174"/>
        <v>#DIV/0!</v>
      </c>
      <c r="T169" s="162"/>
      <c r="U169" s="163"/>
      <c r="V169" s="153" t="e">
        <f t="shared" si="175"/>
        <v>#DIV/0!</v>
      </c>
      <c r="W169" s="162"/>
      <c r="X169" s="163"/>
      <c r="Y169" s="153" t="e">
        <f t="shared" si="337"/>
        <v>#DIV/0!</v>
      </c>
      <c r="Z169" s="162"/>
      <c r="AA169" s="163"/>
      <c r="AB169" s="153" t="e">
        <f t="shared" si="338"/>
        <v>#DIV/0!</v>
      </c>
      <c r="AC169" s="162"/>
      <c r="AD169" s="163"/>
      <c r="AE169" s="153" t="e">
        <f t="shared" si="339"/>
        <v>#DIV/0!</v>
      </c>
      <c r="AF169" s="162"/>
      <c r="AG169" s="163"/>
      <c r="AH169" s="153" t="e">
        <f t="shared" si="166"/>
        <v>#DIV/0!</v>
      </c>
      <c r="AI169" s="162"/>
      <c r="AJ169" s="163"/>
      <c r="AK169" s="153" t="e">
        <f t="shared" si="167"/>
        <v>#DIV/0!</v>
      </c>
      <c r="AL169" s="162"/>
      <c r="AM169" s="163"/>
      <c r="AN169" s="153" t="e">
        <f t="shared" si="168"/>
        <v>#DIV/0!</v>
      </c>
      <c r="AO169" s="162"/>
      <c r="AP169" s="163"/>
      <c r="AQ169" s="153" t="e">
        <f>(AP169/AO169)*100</f>
        <v>#DIV/0!</v>
      </c>
      <c r="AR169" s="163"/>
    </row>
    <row r="170" spans="1:44" ht="15.6">
      <c r="A170" s="340"/>
      <c r="B170" s="333"/>
      <c r="C170" s="355"/>
      <c r="D170" s="152" t="s">
        <v>43</v>
      </c>
      <c r="E170" s="136">
        <f t="shared" si="371"/>
        <v>6692.9</v>
      </c>
      <c r="F170" s="156">
        <f t="shared" si="371"/>
        <v>0</v>
      </c>
      <c r="G170" s="153">
        <f t="shared" si="170"/>
        <v>0</v>
      </c>
      <c r="H170" s="162"/>
      <c r="I170" s="163"/>
      <c r="J170" s="153" t="e">
        <f t="shared" si="171"/>
        <v>#DIV/0!</v>
      </c>
      <c r="K170" s="162"/>
      <c r="L170" s="163"/>
      <c r="M170" s="153" t="e">
        <f t="shared" si="172"/>
        <v>#DIV/0!</v>
      </c>
      <c r="N170" s="162"/>
      <c r="O170" s="163"/>
      <c r="P170" s="153" t="e">
        <f t="shared" si="173"/>
        <v>#DIV/0!</v>
      </c>
      <c r="Q170" s="162"/>
      <c r="R170" s="163"/>
      <c r="S170" s="153" t="e">
        <f t="shared" si="174"/>
        <v>#DIV/0!</v>
      </c>
      <c r="T170" s="162"/>
      <c r="U170" s="163"/>
      <c r="V170" s="153" t="e">
        <f t="shared" si="175"/>
        <v>#DIV/0!</v>
      </c>
      <c r="W170" s="162"/>
      <c r="X170" s="163"/>
      <c r="Y170" s="153"/>
      <c r="Z170" s="162"/>
      <c r="AA170" s="163"/>
      <c r="AB170" s="153"/>
      <c r="AC170" s="162">
        <v>6682.9</v>
      </c>
      <c r="AD170" s="163"/>
      <c r="AE170" s="153"/>
      <c r="AF170" s="162">
        <v>10</v>
      </c>
      <c r="AG170" s="163"/>
      <c r="AH170" s="153">
        <f t="shared" si="166"/>
        <v>0</v>
      </c>
      <c r="AI170" s="162"/>
      <c r="AJ170" s="163"/>
      <c r="AK170" s="153" t="e">
        <f t="shared" si="167"/>
        <v>#DIV/0!</v>
      </c>
      <c r="AL170" s="162"/>
      <c r="AM170" s="163"/>
      <c r="AN170" s="153" t="e">
        <f t="shared" si="168"/>
        <v>#DIV/0!</v>
      </c>
      <c r="AO170" s="162"/>
      <c r="AP170" s="163"/>
      <c r="AQ170" s="153" t="e">
        <f>(AP170/AO170)*100</f>
        <v>#DIV/0!</v>
      </c>
      <c r="AR170" s="163"/>
    </row>
    <row r="171" spans="1:44" s="161" customFormat="1" ht="46.8">
      <c r="A171" s="340"/>
      <c r="B171" s="333"/>
      <c r="C171" s="355"/>
      <c r="D171" s="152" t="s">
        <v>303</v>
      </c>
      <c r="E171" s="136">
        <f t="shared" ref="E171:F171" si="372">H171+K171+N171+Q171+T171+W171+Z171+AC171+AF171+AI171+AO171</f>
        <v>10</v>
      </c>
      <c r="F171" s="153">
        <f t="shared" si="372"/>
        <v>0</v>
      </c>
      <c r="G171" s="153">
        <f t="shared" si="170"/>
        <v>0</v>
      </c>
      <c r="H171" s="162"/>
      <c r="I171" s="163"/>
      <c r="J171" s="153" t="e">
        <f t="shared" si="171"/>
        <v>#DIV/0!</v>
      </c>
      <c r="K171" s="162"/>
      <c r="L171" s="163"/>
      <c r="M171" s="153" t="e">
        <f t="shared" si="172"/>
        <v>#DIV/0!</v>
      </c>
      <c r="N171" s="162"/>
      <c r="O171" s="163"/>
      <c r="P171" s="153" t="e">
        <f t="shared" si="173"/>
        <v>#DIV/0!</v>
      </c>
      <c r="Q171" s="162"/>
      <c r="R171" s="163"/>
      <c r="S171" s="153" t="e">
        <f t="shared" si="174"/>
        <v>#DIV/0!</v>
      </c>
      <c r="T171" s="162"/>
      <c r="U171" s="163"/>
      <c r="V171" s="153" t="e">
        <f t="shared" si="175"/>
        <v>#DIV/0!</v>
      </c>
      <c r="W171" s="162"/>
      <c r="X171" s="163"/>
      <c r="Y171" s="153" t="e">
        <f>(X171/W171)*100</f>
        <v>#DIV/0!</v>
      </c>
      <c r="Z171" s="162"/>
      <c r="AA171" s="163"/>
      <c r="AB171" s="153" t="e">
        <f>(AA171/Z171)*100</f>
        <v>#DIV/0!</v>
      </c>
      <c r="AC171" s="162"/>
      <c r="AD171" s="163"/>
      <c r="AE171" s="153" t="e">
        <f>(AD171/AC171)*100</f>
        <v>#DIV/0!</v>
      </c>
      <c r="AF171" s="162">
        <v>10</v>
      </c>
      <c r="AG171" s="163"/>
      <c r="AH171" s="153">
        <f t="shared" si="166"/>
        <v>0</v>
      </c>
      <c r="AI171" s="162"/>
      <c r="AJ171" s="163"/>
      <c r="AK171" s="153" t="e">
        <f t="shared" si="167"/>
        <v>#DIV/0!</v>
      </c>
      <c r="AL171" s="162"/>
      <c r="AM171" s="163"/>
      <c r="AN171" s="153" t="e">
        <f t="shared" si="168"/>
        <v>#DIV/0!</v>
      </c>
      <c r="AO171" s="162"/>
      <c r="AP171" s="153"/>
      <c r="AQ171" s="153"/>
      <c r="AR171" s="158"/>
    </row>
    <row r="172" spans="1:44" ht="31.2">
      <c r="A172" s="340"/>
      <c r="B172" s="333"/>
      <c r="C172" s="355"/>
      <c r="D172" s="152" t="s">
        <v>308</v>
      </c>
      <c r="E172" s="136">
        <f t="shared" si="371"/>
        <v>0</v>
      </c>
      <c r="F172" s="156">
        <f t="shared" si="371"/>
        <v>0</v>
      </c>
      <c r="G172" s="153" t="e">
        <f t="shared" si="170"/>
        <v>#DIV/0!</v>
      </c>
      <c r="H172" s="162"/>
      <c r="I172" s="163"/>
      <c r="J172" s="153" t="e">
        <f t="shared" si="171"/>
        <v>#DIV/0!</v>
      </c>
      <c r="K172" s="162"/>
      <c r="L172" s="163"/>
      <c r="M172" s="153" t="e">
        <f t="shared" si="172"/>
        <v>#DIV/0!</v>
      </c>
      <c r="N172" s="162"/>
      <c r="O172" s="163"/>
      <c r="P172" s="153" t="e">
        <f t="shared" si="173"/>
        <v>#DIV/0!</v>
      </c>
      <c r="Q172" s="162"/>
      <c r="R172" s="163"/>
      <c r="S172" s="153" t="e">
        <f t="shared" si="174"/>
        <v>#DIV/0!</v>
      </c>
      <c r="T172" s="162"/>
      <c r="U172" s="163"/>
      <c r="V172" s="153" t="e">
        <f t="shared" si="175"/>
        <v>#DIV/0!</v>
      </c>
      <c r="W172" s="162"/>
      <c r="X172" s="163"/>
      <c r="Y172" s="153" t="e">
        <f>(X172/W172)*100</f>
        <v>#DIV/0!</v>
      </c>
      <c r="Z172" s="162"/>
      <c r="AA172" s="163"/>
      <c r="AB172" s="153" t="e">
        <f>(AA172/Z172)*100</f>
        <v>#DIV/0!</v>
      </c>
      <c r="AC172" s="162"/>
      <c r="AD172" s="163"/>
      <c r="AE172" s="153" t="e">
        <f>(AD172/AC172)*100</f>
        <v>#DIV/0!</v>
      </c>
      <c r="AF172" s="162"/>
      <c r="AG172" s="163"/>
      <c r="AH172" s="153" t="e">
        <f t="shared" si="166"/>
        <v>#DIV/0!</v>
      </c>
      <c r="AI172" s="162"/>
      <c r="AJ172" s="163"/>
      <c r="AK172" s="153" t="e">
        <f t="shared" si="167"/>
        <v>#DIV/0!</v>
      </c>
      <c r="AL172" s="162"/>
      <c r="AM172" s="163"/>
      <c r="AN172" s="153" t="e">
        <f t="shared" si="168"/>
        <v>#DIV/0!</v>
      </c>
      <c r="AO172" s="162"/>
      <c r="AP172" s="163"/>
      <c r="AQ172" s="153" t="e">
        <f>(AP172/AO172)*100</f>
        <v>#DIV/0!</v>
      </c>
      <c r="AR172" s="163"/>
    </row>
    <row r="173" spans="1:44" s="161" customFormat="1" ht="19.5" customHeight="1">
      <c r="A173" s="340" t="s">
        <v>360</v>
      </c>
      <c r="B173" s="333" t="s">
        <v>435</v>
      </c>
      <c r="C173" s="355" t="s">
        <v>343</v>
      </c>
      <c r="D173" s="150" t="s">
        <v>307</v>
      </c>
      <c r="E173" s="136">
        <f>E174+E175+E177</f>
        <v>2372.8000000000002</v>
      </c>
      <c r="F173" s="151">
        <f t="shared" ref="F173" si="373">F174+F175+F177</f>
        <v>0</v>
      </c>
      <c r="G173" s="151">
        <f t="shared" si="170"/>
        <v>0</v>
      </c>
      <c r="H173" s="136">
        <f t="shared" ref="H173:I173" si="374">H174+H175+H177</f>
        <v>0</v>
      </c>
      <c r="I173" s="151">
        <f t="shared" si="374"/>
        <v>0</v>
      </c>
      <c r="J173" s="151" t="e">
        <f t="shared" si="171"/>
        <v>#DIV/0!</v>
      </c>
      <c r="K173" s="136">
        <f t="shared" ref="K173:L173" si="375">K174+K175+K177</f>
        <v>0</v>
      </c>
      <c r="L173" s="151">
        <f t="shared" si="375"/>
        <v>0</v>
      </c>
      <c r="M173" s="151" t="e">
        <f t="shared" si="172"/>
        <v>#DIV/0!</v>
      </c>
      <c r="N173" s="136">
        <f t="shared" ref="N173:O173" si="376">N174+N175+N177</f>
        <v>0</v>
      </c>
      <c r="O173" s="151">
        <f t="shared" si="376"/>
        <v>0</v>
      </c>
      <c r="P173" s="151" t="e">
        <f t="shared" si="173"/>
        <v>#DIV/0!</v>
      </c>
      <c r="Q173" s="136">
        <f t="shared" ref="Q173:R173" si="377">Q174+Q175+Q177</f>
        <v>0</v>
      </c>
      <c r="R173" s="151">
        <f t="shared" si="377"/>
        <v>0</v>
      </c>
      <c r="S173" s="151" t="e">
        <f t="shared" si="174"/>
        <v>#DIV/0!</v>
      </c>
      <c r="T173" s="136">
        <f t="shared" ref="T173:U173" si="378">T174+T175+T177</f>
        <v>0</v>
      </c>
      <c r="U173" s="151">
        <f t="shared" si="378"/>
        <v>0</v>
      </c>
      <c r="V173" s="151" t="e">
        <f t="shared" si="175"/>
        <v>#DIV/0!</v>
      </c>
      <c r="W173" s="136">
        <f t="shared" ref="W173:X173" si="379">W174+W175+W177</f>
        <v>0</v>
      </c>
      <c r="X173" s="151">
        <f t="shared" si="379"/>
        <v>0</v>
      </c>
      <c r="Y173" s="151" t="e">
        <f t="shared" ref="Y173:Y174" si="380">(X173/W173)*100</f>
        <v>#DIV/0!</v>
      </c>
      <c r="Z173" s="136">
        <f t="shared" ref="Z173:AA173" si="381">Z174+Z175+Z177</f>
        <v>0</v>
      </c>
      <c r="AA173" s="151">
        <f t="shared" si="381"/>
        <v>0</v>
      </c>
      <c r="AB173" s="151" t="e">
        <f t="shared" ref="AB173:AB174" si="382">(AA173/Z173)*100</f>
        <v>#DIV/0!</v>
      </c>
      <c r="AC173" s="136">
        <f t="shared" ref="AC173:AD173" si="383">AC174+AC175+AC177</f>
        <v>2372.8000000000002</v>
      </c>
      <c r="AD173" s="151">
        <f t="shared" si="383"/>
        <v>0</v>
      </c>
      <c r="AE173" s="151">
        <f t="shared" ref="AE173:AE174" si="384">(AD173/AC173)*100</f>
        <v>0</v>
      </c>
      <c r="AF173" s="136">
        <f t="shared" ref="AF173:AG173" si="385">AF174+AF175+AF177</f>
        <v>0</v>
      </c>
      <c r="AG173" s="151">
        <f t="shared" si="385"/>
        <v>0</v>
      </c>
      <c r="AH173" s="151" t="e">
        <f t="shared" si="166"/>
        <v>#DIV/0!</v>
      </c>
      <c r="AI173" s="136">
        <f t="shared" ref="AI173:AJ173" si="386">AI174+AI175+AI177</f>
        <v>0</v>
      </c>
      <c r="AJ173" s="151">
        <f t="shared" si="386"/>
        <v>0</v>
      </c>
      <c r="AK173" s="151" t="e">
        <f t="shared" si="167"/>
        <v>#DIV/0!</v>
      </c>
      <c r="AL173" s="136">
        <f t="shared" ref="AL173:AM173" si="387">AL174+AL175+AL177</f>
        <v>0</v>
      </c>
      <c r="AM173" s="151">
        <f t="shared" si="387"/>
        <v>0</v>
      </c>
      <c r="AN173" s="151" t="e">
        <f t="shared" si="168"/>
        <v>#DIV/0!</v>
      </c>
      <c r="AO173" s="136">
        <f t="shared" ref="AO173:AP173" si="388">AO174+AO175+AO177</f>
        <v>0</v>
      </c>
      <c r="AP173" s="151">
        <f t="shared" si="388"/>
        <v>0</v>
      </c>
      <c r="AQ173" s="151" t="e">
        <f>(AP173/AO173)*100</f>
        <v>#DIV/0!</v>
      </c>
      <c r="AR173" s="195"/>
    </row>
    <row r="174" spans="1:44" ht="31.2">
      <c r="A174" s="340"/>
      <c r="B174" s="333"/>
      <c r="C174" s="355"/>
      <c r="D174" s="152" t="s">
        <v>2</v>
      </c>
      <c r="E174" s="136">
        <f t="shared" ref="E174:F177" si="389">H174+K174+N174+Q174+T174+W174+Z174+AC174+AF174+AI174+AL174+AO174</f>
        <v>0</v>
      </c>
      <c r="F174" s="156">
        <f t="shared" si="389"/>
        <v>0</v>
      </c>
      <c r="G174" s="153" t="e">
        <f t="shared" si="170"/>
        <v>#DIV/0!</v>
      </c>
      <c r="H174" s="162"/>
      <c r="I174" s="163"/>
      <c r="J174" s="153" t="e">
        <f t="shared" si="171"/>
        <v>#DIV/0!</v>
      </c>
      <c r="K174" s="162"/>
      <c r="L174" s="163"/>
      <c r="M174" s="153" t="e">
        <f t="shared" si="172"/>
        <v>#DIV/0!</v>
      </c>
      <c r="N174" s="162"/>
      <c r="O174" s="163"/>
      <c r="P174" s="153" t="e">
        <f t="shared" si="173"/>
        <v>#DIV/0!</v>
      </c>
      <c r="Q174" s="162"/>
      <c r="R174" s="163"/>
      <c r="S174" s="153" t="e">
        <f t="shared" si="174"/>
        <v>#DIV/0!</v>
      </c>
      <c r="T174" s="162"/>
      <c r="U174" s="163"/>
      <c r="V174" s="153" t="e">
        <f t="shared" si="175"/>
        <v>#DIV/0!</v>
      </c>
      <c r="W174" s="162"/>
      <c r="X174" s="163"/>
      <c r="Y174" s="153" t="e">
        <f t="shared" si="380"/>
        <v>#DIV/0!</v>
      </c>
      <c r="Z174" s="162"/>
      <c r="AA174" s="163"/>
      <c r="AB174" s="153" t="e">
        <f t="shared" si="382"/>
        <v>#DIV/0!</v>
      </c>
      <c r="AC174" s="162"/>
      <c r="AD174" s="163"/>
      <c r="AE174" s="153" t="e">
        <f t="shared" si="384"/>
        <v>#DIV/0!</v>
      </c>
      <c r="AF174" s="162"/>
      <c r="AG174" s="163"/>
      <c r="AH174" s="153" t="e">
        <f t="shared" si="166"/>
        <v>#DIV/0!</v>
      </c>
      <c r="AI174" s="162"/>
      <c r="AJ174" s="163"/>
      <c r="AK174" s="153" t="e">
        <f t="shared" si="167"/>
        <v>#DIV/0!</v>
      </c>
      <c r="AL174" s="162"/>
      <c r="AM174" s="163"/>
      <c r="AN174" s="153" t="e">
        <f t="shared" si="168"/>
        <v>#DIV/0!</v>
      </c>
      <c r="AO174" s="162"/>
      <c r="AP174" s="163"/>
      <c r="AQ174" s="153" t="e">
        <f>(AP174/AO174)*100</f>
        <v>#DIV/0!</v>
      </c>
      <c r="AR174" s="163"/>
    </row>
    <row r="175" spans="1:44" ht="15.6">
      <c r="A175" s="340"/>
      <c r="B175" s="333"/>
      <c r="C175" s="355"/>
      <c r="D175" s="152" t="s">
        <v>43</v>
      </c>
      <c r="E175" s="136">
        <f t="shared" si="389"/>
        <v>2372.8000000000002</v>
      </c>
      <c r="F175" s="156">
        <f t="shared" si="389"/>
        <v>0</v>
      </c>
      <c r="G175" s="153">
        <f t="shared" si="170"/>
        <v>0</v>
      </c>
      <c r="H175" s="162"/>
      <c r="I175" s="163"/>
      <c r="J175" s="153" t="e">
        <f t="shared" si="171"/>
        <v>#DIV/0!</v>
      </c>
      <c r="K175" s="162"/>
      <c r="L175" s="163"/>
      <c r="M175" s="153" t="e">
        <f t="shared" si="172"/>
        <v>#DIV/0!</v>
      </c>
      <c r="N175" s="162"/>
      <c r="O175" s="163"/>
      <c r="P175" s="153" t="e">
        <f t="shared" si="173"/>
        <v>#DIV/0!</v>
      </c>
      <c r="Q175" s="162"/>
      <c r="R175" s="163"/>
      <c r="S175" s="153" t="e">
        <f t="shared" si="174"/>
        <v>#DIV/0!</v>
      </c>
      <c r="T175" s="162"/>
      <c r="U175" s="163"/>
      <c r="V175" s="153" t="e">
        <f t="shared" si="175"/>
        <v>#DIV/0!</v>
      </c>
      <c r="W175" s="162"/>
      <c r="X175" s="163"/>
      <c r="Y175" s="153"/>
      <c r="Z175" s="162"/>
      <c r="AA175" s="163"/>
      <c r="AB175" s="153"/>
      <c r="AC175" s="162">
        <v>2372.8000000000002</v>
      </c>
      <c r="AD175" s="163"/>
      <c r="AE175" s="153"/>
      <c r="AF175" s="162"/>
      <c r="AG175" s="163"/>
      <c r="AH175" s="153" t="e">
        <f t="shared" si="166"/>
        <v>#DIV/0!</v>
      </c>
      <c r="AI175" s="162"/>
      <c r="AJ175" s="163"/>
      <c r="AK175" s="153" t="e">
        <f t="shared" si="167"/>
        <v>#DIV/0!</v>
      </c>
      <c r="AL175" s="162"/>
      <c r="AM175" s="163"/>
      <c r="AN175" s="153" t="e">
        <f t="shared" si="168"/>
        <v>#DIV/0!</v>
      </c>
      <c r="AO175" s="162"/>
      <c r="AP175" s="163"/>
      <c r="AQ175" s="153" t="e">
        <f>(AP175/AO175)*100</f>
        <v>#DIV/0!</v>
      </c>
      <c r="AR175" s="163"/>
    </row>
    <row r="176" spans="1:44" s="161" customFormat="1" ht="46.8">
      <c r="A176" s="340"/>
      <c r="B176" s="333"/>
      <c r="C176" s="355"/>
      <c r="D176" s="152" t="s">
        <v>303</v>
      </c>
      <c r="E176" s="136">
        <f t="shared" ref="E176:F176" si="390">H176+K176+N176+Q176+T176+W176+Z176+AC176+AF176+AI176+AO176</f>
        <v>2372.8000000000002</v>
      </c>
      <c r="F176" s="153">
        <f t="shared" si="390"/>
        <v>0</v>
      </c>
      <c r="G176" s="153">
        <f t="shared" si="170"/>
        <v>0</v>
      </c>
      <c r="H176" s="162"/>
      <c r="I176" s="163"/>
      <c r="J176" s="153" t="e">
        <f t="shared" si="171"/>
        <v>#DIV/0!</v>
      </c>
      <c r="K176" s="162"/>
      <c r="L176" s="163"/>
      <c r="M176" s="153" t="e">
        <f t="shared" si="172"/>
        <v>#DIV/0!</v>
      </c>
      <c r="N176" s="162"/>
      <c r="O176" s="163"/>
      <c r="P176" s="153" t="e">
        <f t="shared" si="173"/>
        <v>#DIV/0!</v>
      </c>
      <c r="Q176" s="162"/>
      <c r="R176" s="163"/>
      <c r="S176" s="153" t="e">
        <f t="shared" si="174"/>
        <v>#DIV/0!</v>
      </c>
      <c r="T176" s="162"/>
      <c r="U176" s="163"/>
      <c r="V176" s="153" t="e">
        <f t="shared" si="175"/>
        <v>#DIV/0!</v>
      </c>
      <c r="W176" s="162"/>
      <c r="X176" s="163"/>
      <c r="Y176" s="153" t="e">
        <f t="shared" ref="Y176:Y179" si="391">(X176/W176)*100</f>
        <v>#DIV/0!</v>
      </c>
      <c r="Z176" s="162"/>
      <c r="AA176" s="163"/>
      <c r="AB176" s="153" t="e">
        <f t="shared" ref="AB176:AB179" si="392">(AA176/Z176)*100</f>
        <v>#DIV/0!</v>
      </c>
      <c r="AC176" s="162">
        <v>2372.8000000000002</v>
      </c>
      <c r="AD176" s="163"/>
      <c r="AE176" s="153">
        <f t="shared" ref="AE176:AE179" si="393">(AD176/AC176)*100</f>
        <v>0</v>
      </c>
      <c r="AF176" s="162"/>
      <c r="AG176" s="163"/>
      <c r="AH176" s="153" t="e">
        <f t="shared" si="166"/>
        <v>#DIV/0!</v>
      </c>
      <c r="AI176" s="162"/>
      <c r="AJ176" s="163"/>
      <c r="AK176" s="153" t="e">
        <f t="shared" si="167"/>
        <v>#DIV/0!</v>
      </c>
      <c r="AL176" s="162"/>
      <c r="AM176" s="163"/>
      <c r="AN176" s="153" t="e">
        <f t="shared" si="168"/>
        <v>#DIV/0!</v>
      </c>
      <c r="AO176" s="162"/>
      <c r="AP176" s="153"/>
      <c r="AQ176" s="153"/>
      <c r="AR176" s="158"/>
    </row>
    <row r="177" spans="1:44" ht="31.2">
      <c r="A177" s="340"/>
      <c r="B177" s="333"/>
      <c r="C177" s="355"/>
      <c r="D177" s="152" t="s">
        <v>308</v>
      </c>
      <c r="E177" s="136">
        <f t="shared" si="389"/>
        <v>0</v>
      </c>
      <c r="F177" s="156">
        <f t="shared" si="389"/>
        <v>0</v>
      </c>
      <c r="G177" s="153" t="e">
        <f t="shared" si="170"/>
        <v>#DIV/0!</v>
      </c>
      <c r="H177" s="162"/>
      <c r="I177" s="163"/>
      <c r="J177" s="153" t="e">
        <f t="shared" si="171"/>
        <v>#DIV/0!</v>
      </c>
      <c r="K177" s="162"/>
      <c r="L177" s="163"/>
      <c r="M177" s="153" t="e">
        <f t="shared" si="172"/>
        <v>#DIV/0!</v>
      </c>
      <c r="N177" s="162"/>
      <c r="O177" s="163"/>
      <c r="P177" s="153" t="e">
        <f t="shared" si="173"/>
        <v>#DIV/0!</v>
      </c>
      <c r="Q177" s="162"/>
      <c r="R177" s="163"/>
      <c r="S177" s="153" t="e">
        <f t="shared" si="174"/>
        <v>#DIV/0!</v>
      </c>
      <c r="T177" s="162"/>
      <c r="U177" s="163"/>
      <c r="V177" s="153" t="e">
        <f t="shared" si="175"/>
        <v>#DIV/0!</v>
      </c>
      <c r="W177" s="162"/>
      <c r="X177" s="163"/>
      <c r="Y177" s="153" t="e">
        <f t="shared" si="391"/>
        <v>#DIV/0!</v>
      </c>
      <c r="Z177" s="162"/>
      <c r="AA177" s="163"/>
      <c r="AB177" s="153" t="e">
        <f t="shared" si="392"/>
        <v>#DIV/0!</v>
      </c>
      <c r="AC177" s="162"/>
      <c r="AD177" s="163"/>
      <c r="AE177" s="153" t="e">
        <f t="shared" si="393"/>
        <v>#DIV/0!</v>
      </c>
      <c r="AF177" s="162"/>
      <c r="AG177" s="163"/>
      <c r="AH177" s="153" t="e">
        <f t="shared" si="166"/>
        <v>#DIV/0!</v>
      </c>
      <c r="AI177" s="162"/>
      <c r="AJ177" s="163"/>
      <c r="AK177" s="153" t="e">
        <f t="shared" si="167"/>
        <v>#DIV/0!</v>
      </c>
      <c r="AL177" s="162"/>
      <c r="AM177" s="163"/>
      <c r="AN177" s="153" t="e">
        <f t="shared" si="168"/>
        <v>#DIV/0!</v>
      </c>
      <c r="AO177" s="162"/>
      <c r="AP177" s="163"/>
      <c r="AQ177" s="153" t="e">
        <f>(AP177/AO177)*100</f>
        <v>#DIV/0!</v>
      </c>
      <c r="AR177" s="163"/>
    </row>
    <row r="178" spans="1:44" s="161" customFormat="1" ht="19.5" customHeight="1">
      <c r="A178" s="340" t="s">
        <v>362</v>
      </c>
      <c r="B178" s="333" t="s">
        <v>349</v>
      </c>
      <c r="C178" s="355" t="s">
        <v>343</v>
      </c>
      <c r="D178" s="150" t="s">
        <v>307</v>
      </c>
      <c r="E178" s="136">
        <f>E179+E180+E182</f>
        <v>11953.800000000001</v>
      </c>
      <c r="F178" s="151">
        <f t="shared" ref="F178" si="394">F179+F180+F182</f>
        <v>2961.7</v>
      </c>
      <c r="G178" s="151">
        <f t="shared" si="170"/>
        <v>24.776221787214105</v>
      </c>
      <c r="H178" s="136">
        <f t="shared" ref="H178:I178" si="395">H179+H180+H182</f>
        <v>0</v>
      </c>
      <c r="I178" s="151">
        <f t="shared" si="395"/>
        <v>0</v>
      </c>
      <c r="J178" s="151" t="e">
        <f t="shared" si="171"/>
        <v>#DIV/0!</v>
      </c>
      <c r="K178" s="136">
        <f t="shared" ref="K178:L178" si="396">K179+K180+K182</f>
        <v>0</v>
      </c>
      <c r="L178" s="151">
        <f t="shared" si="396"/>
        <v>0</v>
      </c>
      <c r="M178" s="151" t="e">
        <f t="shared" si="172"/>
        <v>#DIV/0!</v>
      </c>
      <c r="N178" s="136">
        <f t="shared" ref="N178:O178" si="397">N179+N180+N182</f>
        <v>0</v>
      </c>
      <c r="O178" s="151">
        <f t="shared" si="397"/>
        <v>0</v>
      </c>
      <c r="P178" s="151" t="e">
        <f t="shared" si="173"/>
        <v>#DIV/0!</v>
      </c>
      <c r="Q178" s="136">
        <f t="shared" ref="Q178:R178" si="398">Q179+Q180+Q182</f>
        <v>0</v>
      </c>
      <c r="R178" s="151">
        <f t="shared" si="398"/>
        <v>0</v>
      </c>
      <c r="S178" s="151" t="e">
        <f t="shared" si="174"/>
        <v>#DIV/0!</v>
      </c>
      <c r="T178" s="136">
        <f t="shared" ref="T178:U178" si="399">T179+T180+T182</f>
        <v>0</v>
      </c>
      <c r="U178" s="151">
        <f t="shared" si="399"/>
        <v>0</v>
      </c>
      <c r="V178" s="151" t="e">
        <f t="shared" si="175"/>
        <v>#DIV/0!</v>
      </c>
      <c r="W178" s="136">
        <f t="shared" ref="W178:X178" si="400">W179+W180+W182</f>
        <v>0</v>
      </c>
      <c r="X178" s="151">
        <f t="shared" si="400"/>
        <v>2961.7</v>
      </c>
      <c r="Y178" s="151" t="e">
        <f t="shared" si="391"/>
        <v>#DIV/0!</v>
      </c>
      <c r="Z178" s="136">
        <f t="shared" ref="Z178:AA178" si="401">Z179+Z180+Z182</f>
        <v>0</v>
      </c>
      <c r="AA178" s="151">
        <f t="shared" si="401"/>
        <v>0</v>
      </c>
      <c r="AB178" s="151" t="e">
        <f t="shared" si="392"/>
        <v>#DIV/0!</v>
      </c>
      <c r="AC178" s="136">
        <f t="shared" ref="AC178:AD178" si="402">AC179+AC180+AC182</f>
        <v>11953.800000000001</v>
      </c>
      <c r="AD178" s="151">
        <f t="shared" si="402"/>
        <v>0</v>
      </c>
      <c r="AE178" s="151">
        <f t="shared" si="393"/>
        <v>0</v>
      </c>
      <c r="AF178" s="136">
        <f t="shared" ref="AF178:AG178" si="403">AF179+AF180+AF182</f>
        <v>0</v>
      </c>
      <c r="AG178" s="151">
        <f t="shared" si="403"/>
        <v>0</v>
      </c>
      <c r="AH178" s="151" t="e">
        <f t="shared" si="166"/>
        <v>#DIV/0!</v>
      </c>
      <c r="AI178" s="136">
        <f t="shared" ref="AI178:AJ178" si="404">AI179+AI180+AI182</f>
        <v>0</v>
      </c>
      <c r="AJ178" s="151">
        <f t="shared" si="404"/>
        <v>0</v>
      </c>
      <c r="AK178" s="151" t="e">
        <f t="shared" si="167"/>
        <v>#DIV/0!</v>
      </c>
      <c r="AL178" s="136">
        <f t="shared" ref="AL178:AM178" si="405">AL179+AL180+AL182</f>
        <v>0</v>
      </c>
      <c r="AM178" s="151">
        <f t="shared" si="405"/>
        <v>0</v>
      </c>
      <c r="AN178" s="151" t="e">
        <f t="shared" si="168"/>
        <v>#DIV/0!</v>
      </c>
      <c r="AO178" s="136">
        <f t="shared" ref="AO178:AP178" si="406">AO179+AO180+AO182</f>
        <v>0</v>
      </c>
      <c r="AP178" s="151">
        <f t="shared" si="406"/>
        <v>0</v>
      </c>
      <c r="AQ178" s="151" t="e">
        <f>(AP178/AO178)*100</f>
        <v>#DIV/0!</v>
      </c>
      <c r="AR178" s="195"/>
    </row>
    <row r="179" spans="1:44" ht="31.2">
      <c r="A179" s="340"/>
      <c r="B179" s="333"/>
      <c r="C179" s="355"/>
      <c r="D179" s="152" t="s">
        <v>2</v>
      </c>
      <c r="E179" s="136">
        <f t="shared" ref="E179:F182" si="407">H179+K179+N179+Q179+T179+W179+Z179+AC179+AF179+AI179+AL179+AO179</f>
        <v>0</v>
      </c>
      <c r="F179" s="156">
        <f t="shared" si="407"/>
        <v>0</v>
      </c>
      <c r="G179" s="153" t="e">
        <f t="shared" si="170"/>
        <v>#DIV/0!</v>
      </c>
      <c r="H179" s="162"/>
      <c r="I179" s="163"/>
      <c r="J179" s="153" t="e">
        <f t="shared" si="171"/>
        <v>#DIV/0!</v>
      </c>
      <c r="K179" s="162"/>
      <c r="L179" s="163"/>
      <c r="M179" s="153" t="e">
        <f t="shared" si="172"/>
        <v>#DIV/0!</v>
      </c>
      <c r="N179" s="162"/>
      <c r="O179" s="163"/>
      <c r="P179" s="153" t="e">
        <f t="shared" si="173"/>
        <v>#DIV/0!</v>
      </c>
      <c r="Q179" s="162"/>
      <c r="R179" s="163"/>
      <c r="S179" s="153" t="e">
        <f t="shared" si="174"/>
        <v>#DIV/0!</v>
      </c>
      <c r="T179" s="162"/>
      <c r="U179" s="163"/>
      <c r="V179" s="153" t="e">
        <f t="shared" si="175"/>
        <v>#DIV/0!</v>
      </c>
      <c r="W179" s="162"/>
      <c r="X179" s="163"/>
      <c r="Y179" s="153" t="e">
        <f t="shared" si="391"/>
        <v>#DIV/0!</v>
      </c>
      <c r="Z179" s="162"/>
      <c r="AA179" s="163"/>
      <c r="AB179" s="153" t="e">
        <f t="shared" si="392"/>
        <v>#DIV/0!</v>
      </c>
      <c r="AC179" s="162"/>
      <c r="AD179" s="163"/>
      <c r="AE179" s="153" t="e">
        <f t="shared" si="393"/>
        <v>#DIV/0!</v>
      </c>
      <c r="AF179" s="162"/>
      <c r="AG179" s="163"/>
      <c r="AH179" s="153" t="e">
        <f t="shared" si="166"/>
        <v>#DIV/0!</v>
      </c>
      <c r="AI179" s="162"/>
      <c r="AJ179" s="163"/>
      <c r="AK179" s="153" t="e">
        <f t="shared" si="167"/>
        <v>#DIV/0!</v>
      </c>
      <c r="AL179" s="162"/>
      <c r="AM179" s="163"/>
      <c r="AN179" s="153" t="e">
        <f t="shared" si="168"/>
        <v>#DIV/0!</v>
      </c>
      <c r="AO179" s="162"/>
      <c r="AP179" s="163"/>
      <c r="AQ179" s="153" t="e">
        <f>(AP179/AO179)*100</f>
        <v>#DIV/0!</v>
      </c>
      <c r="AR179" s="163"/>
    </row>
    <row r="180" spans="1:44" ht="15.6">
      <c r="A180" s="340"/>
      <c r="B180" s="333"/>
      <c r="C180" s="355"/>
      <c r="D180" s="152" t="s">
        <v>43</v>
      </c>
      <c r="E180" s="136">
        <f t="shared" si="407"/>
        <v>11953.800000000001</v>
      </c>
      <c r="F180" s="156">
        <f t="shared" si="407"/>
        <v>2961.7</v>
      </c>
      <c r="G180" s="153">
        <f t="shared" si="170"/>
        <v>24.776221787214105</v>
      </c>
      <c r="H180" s="162"/>
      <c r="I180" s="163"/>
      <c r="J180" s="153" t="e">
        <f t="shared" si="171"/>
        <v>#DIV/0!</v>
      </c>
      <c r="K180" s="162"/>
      <c r="L180" s="163"/>
      <c r="M180" s="153" t="e">
        <f t="shared" si="172"/>
        <v>#DIV/0!</v>
      </c>
      <c r="N180" s="162"/>
      <c r="O180" s="163"/>
      <c r="P180" s="153" t="e">
        <f t="shared" si="173"/>
        <v>#DIV/0!</v>
      </c>
      <c r="Q180" s="162"/>
      <c r="R180" s="163"/>
      <c r="S180" s="153" t="e">
        <f t="shared" si="174"/>
        <v>#DIV/0!</v>
      </c>
      <c r="T180" s="162"/>
      <c r="U180" s="163"/>
      <c r="V180" s="153" t="e">
        <f t="shared" si="175"/>
        <v>#DIV/0!</v>
      </c>
      <c r="W180" s="162"/>
      <c r="X180" s="163">
        <f>461.7+2500</f>
        <v>2961.7</v>
      </c>
      <c r="Y180" s="153"/>
      <c r="Z180" s="162"/>
      <c r="AA180" s="163"/>
      <c r="AB180" s="153"/>
      <c r="AC180" s="162">
        <f>11779.2+174.6</f>
        <v>11953.800000000001</v>
      </c>
      <c r="AD180" s="163"/>
      <c r="AE180" s="153"/>
      <c r="AF180" s="162"/>
      <c r="AG180" s="163"/>
      <c r="AH180" s="153" t="e">
        <f t="shared" si="166"/>
        <v>#DIV/0!</v>
      </c>
      <c r="AI180" s="162"/>
      <c r="AJ180" s="163"/>
      <c r="AK180" s="153" t="e">
        <f t="shared" si="167"/>
        <v>#DIV/0!</v>
      </c>
      <c r="AL180" s="162"/>
      <c r="AM180" s="163"/>
      <c r="AN180" s="153" t="e">
        <f t="shared" si="168"/>
        <v>#DIV/0!</v>
      </c>
      <c r="AO180" s="162"/>
      <c r="AP180" s="163"/>
      <c r="AQ180" s="153" t="e">
        <f>(AP180/AO180)*100</f>
        <v>#DIV/0!</v>
      </c>
      <c r="AR180" s="163"/>
    </row>
    <row r="181" spans="1:44" s="161" customFormat="1" ht="46.8">
      <c r="A181" s="340"/>
      <c r="B181" s="333"/>
      <c r="C181" s="355"/>
      <c r="D181" s="152" t="s">
        <v>303</v>
      </c>
      <c r="E181" s="136">
        <f t="shared" ref="E181:F181" si="408">H181+K181+N181+Q181+T181+W181+Z181+AC181+AF181+AI181+AO181</f>
        <v>2500</v>
      </c>
      <c r="F181" s="153">
        <f t="shared" si="408"/>
        <v>2500</v>
      </c>
      <c r="G181" s="153">
        <f t="shared" si="170"/>
        <v>100</v>
      </c>
      <c r="H181" s="162"/>
      <c r="I181" s="163"/>
      <c r="J181" s="153" t="e">
        <f t="shared" si="171"/>
        <v>#DIV/0!</v>
      </c>
      <c r="K181" s="162"/>
      <c r="L181" s="163"/>
      <c r="M181" s="153" t="e">
        <f t="shared" si="172"/>
        <v>#DIV/0!</v>
      </c>
      <c r="N181" s="162"/>
      <c r="O181" s="163"/>
      <c r="P181" s="153" t="e">
        <f t="shared" si="173"/>
        <v>#DIV/0!</v>
      </c>
      <c r="Q181" s="162"/>
      <c r="R181" s="163"/>
      <c r="S181" s="153" t="e">
        <f t="shared" si="174"/>
        <v>#DIV/0!</v>
      </c>
      <c r="T181" s="162"/>
      <c r="U181" s="163"/>
      <c r="V181" s="153" t="e">
        <f t="shared" si="175"/>
        <v>#DIV/0!</v>
      </c>
      <c r="W181" s="162"/>
      <c r="X181" s="163">
        <v>2500</v>
      </c>
      <c r="Y181" s="153" t="e">
        <f t="shared" ref="Y181:Y184" si="409">(X181/W181)*100</f>
        <v>#DIV/0!</v>
      </c>
      <c r="Z181" s="162"/>
      <c r="AA181" s="163"/>
      <c r="AB181" s="153" t="e">
        <f t="shared" ref="AB181:AB184" si="410">(AA181/Z181)*100</f>
        <v>#DIV/0!</v>
      </c>
      <c r="AC181" s="162">
        <v>2500</v>
      </c>
      <c r="AD181" s="163"/>
      <c r="AE181" s="153">
        <f t="shared" ref="AE181:AE184" si="411">(AD181/AC181)*100</f>
        <v>0</v>
      </c>
      <c r="AF181" s="162"/>
      <c r="AG181" s="163"/>
      <c r="AH181" s="153" t="e">
        <f t="shared" si="166"/>
        <v>#DIV/0!</v>
      </c>
      <c r="AI181" s="162"/>
      <c r="AJ181" s="163"/>
      <c r="AK181" s="153" t="e">
        <f t="shared" si="167"/>
        <v>#DIV/0!</v>
      </c>
      <c r="AL181" s="162"/>
      <c r="AM181" s="163"/>
      <c r="AN181" s="153" t="e">
        <f t="shared" si="168"/>
        <v>#DIV/0!</v>
      </c>
      <c r="AO181" s="162"/>
      <c r="AP181" s="153"/>
      <c r="AQ181" s="153"/>
      <c r="AR181" s="158"/>
    </row>
    <row r="182" spans="1:44" ht="31.2">
      <c r="A182" s="340"/>
      <c r="B182" s="333"/>
      <c r="C182" s="355"/>
      <c r="D182" s="152" t="s">
        <v>308</v>
      </c>
      <c r="E182" s="136">
        <f t="shared" si="407"/>
        <v>0</v>
      </c>
      <c r="F182" s="156">
        <f t="shared" si="407"/>
        <v>0</v>
      </c>
      <c r="G182" s="153" t="e">
        <f t="shared" si="170"/>
        <v>#DIV/0!</v>
      </c>
      <c r="H182" s="162"/>
      <c r="I182" s="163"/>
      <c r="J182" s="153" t="e">
        <f t="shared" si="171"/>
        <v>#DIV/0!</v>
      </c>
      <c r="K182" s="162"/>
      <c r="L182" s="163"/>
      <c r="M182" s="153" t="e">
        <f t="shared" si="172"/>
        <v>#DIV/0!</v>
      </c>
      <c r="N182" s="162"/>
      <c r="O182" s="163"/>
      <c r="P182" s="153" t="e">
        <f t="shared" si="173"/>
        <v>#DIV/0!</v>
      </c>
      <c r="Q182" s="162"/>
      <c r="R182" s="163"/>
      <c r="S182" s="153" t="e">
        <f t="shared" si="174"/>
        <v>#DIV/0!</v>
      </c>
      <c r="T182" s="162"/>
      <c r="U182" s="163"/>
      <c r="V182" s="153" t="e">
        <f t="shared" si="175"/>
        <v>#DIV/0!</v>
      </c>
      <c r="W182" s="162"/>
      <c r="X182" s="163"/>
      <c r="Y182" s="153" t="e">
        <f t="shared" si="409"/>
        <v>#DIV/0!</v>
      </c>
      <c r="Z182" s="162"/>
      <c r="AA182" s="163"/>
      <c r="AB182" s="153" t="e">
        <f t="shared" si="410"/>
        <v>#DIV/0!</v>
      </c>
      <c r="AC182" s="162"/>
      <c r="AD182" s="163"/>
      <c r="AE182" s="153" t="e">
        <f t="shared" si="411"/>
        <v>#DIV/0!</v>
      </c>
      <c r="AF182" s="162"/>
      <c r="AG182" s="163"/>
      <c r="AH182" s="153" t="e">
        <f t="shared" si="166"/>
        <v>#DIV/0!</v>
      </c>
      <c r="AI182" s="162"/>
      <c r="AJ182" s="163"/>
      <c r="AK182" s="153" t="e">
        <f t="shared" si="167"/>
        <v>#DIV/0!</v>
      </c>
      <c r="AL182" s="162"/>
      <c r="AM182" s="163"/>
      <c r="AN182" s="153" t="e">
        <f t="shared" si="168"/>
        <v>#DIV/0!</v>
      </c>
      <c r="AO182" s="162"/>
      <c r="AP182" s="163"/>
      <c r="AQ182" s="153" t="e">
        <f>(AP182/AO182)*100</f>
        <v>#DIV/0!</v>
      </c>
      <c r="AR182" s="163"/>
    </row>
    <row r="183" spans="1:44" s="161" customFormat="1" ht="19.5" customHeight="1">
      <c r="A183" s="340" t="s">
        <v>438</v>
      </c>
      <c r="B183" s="333" t="s">
        <v>361</v>
      </c>
      <c r="C183" s="355" t="s">
        <v>343</v>
      </c>
      <c r="D183" s="150" t="s">
        <v>307</v>
      </c>
      <c r="E183" s="136">
        <f>E184+E185+E187</f>
        <v>1500</v>
      </c>
      <c r="F183" s="151">
        <f t="shared" ref="F183" si="412">F184+F185+F187</f>
        <v>150</v>
      </c>
      <c r="G183" s="151">
        <f t="shared" si="170"/>
        <v>10</v>
      </c>
      <c r="H183" s="136">
        <f t="shared" ref="H183:I183" si="413">H184+H185+H187</f>
        <v>0</v>
      </c>
      <c r="I183" s="151">
        <f t="shared" si="413"/>
        <v>0</v>
      </c>
      <c r="J183" s="151" t="e">
        <f t="shared" si="171"/>
        <v>#DIV/0!</v>
      </c>
      <c r="K183" s="136">
        <f t="shared" ref="K183:L183" si="414">K184+K185+K187</f>
        <v>150</v>
      </c>
      <c r="L183" s="151">
        <f t="shared" si="414"/>
        <v>150</v>
      </c>
      <c r="M183" s="151">
        <f t="shared" si="172"/>
        <v>100</v>
      </c>
      <c r="N183" s="136">
        <f t="shared" ref="N183:O183" si="415">N184+N185+N187</f>
        <v>0</v>
      </c>
      <c r="O183" s="151">
        <f t="shared" si="415"/>
        <v>0</v>
      </c>
      <c r="P183" s="151" t="e">
        <f t="shared" si="173"/>
        <v>#DIV/0!</v>
      </c>
      <c r="Q183" s="136">
        <f t="shared" ref="Q183:R183" si="416">Q184+Q185+Q187</f>
        <v>0</v>
      </c>
      <c r="R183" s="151">
        <f t="shared" si="416"/>
        <v>0</v>
      </c>
      <c r="S183" s="151" t="e">
        <f t="shared" si="174"/>
        <v>#DIV/0!</v>
      </c>
      <c r="T183" s="136">
        <f t="shared" ref="T183:U183" si="417">T184+T185+T187</f>
        <v>1350</v>
      </c>
      <c r="U183" s="151">
        <f t="shared" si="417"/>
        <v>0</v>
      </c>
      <c r="V183" s="151">
        <f t="shared" si="175"/>
        <v>0</v>
      </c>
      <c r="W183" s="136">
        <f t="shared" ref="W183:X183" si="418">W184+W185+W187</f>
        <v>0</v>
      </c>
      <c r="X183" s="151">
        <f t="shared" si="418"/>
        <v>0</v>
      </c>
      <c r="Y183" s="151" t="e">
        <f t="shared" si="409"/>
        <v>#DIV/0!</v>
      </c>
      <c r="Z183" s="136">
        <f t="shared" ref="Z183:AA183" si="419">Z184+Z185+Z187</f>
        <v>0</v>
      </c>
      <c r="AA183" s="151">
        <f t="shared" si="419"/>
        <v>0</v>
      </c>
      <c r="AB183" s="151" t="e">
        <f t="shared" si="410"/>
        <v>#DIV/0!</v>
      </c>
      <c r="AC183" s="136">
        <f t="shared" ref="AC183:AD183" si="420">AC184+AC185+AC187</f>
        <v>0</v>
      </c>
      <c r="AD183" s="151">
        <f t="shared" si="420"/>
        <v>0</v>
      </c>
      <c r="AE183" s="151" t="e">
        <f t="shared" si="411"/>
        <v>#DIV/0!</v>
      </c>
      <c r="AF183" s="136">
        <f t="shared" ref="AF183:AG183" si="421">AF184+AF185+AF187</f>
        <v>0</v>
      </c>
      <c r="AG183" s="151">
        <f t="shared" si="421"/>
        <v>0</v>
      </c>
      <c r="AH183" s="151" t="e">
        <f t="shared" si="166"/>
        <v>#DIV/0!</v>
      </c>
      <c r="AI183" s="136">
        <f t="shared" ref="AI183:AJ183" si="422">AI184+AI185+AI187</f>
        <v>0</v>
      </c>
      <c r="AJ183" s="151">
        <f t="shared" si="422"/>
        <v>0</v>
      </c>
      <c r="AK183" s="151" t="e">
        <f t="shared" si="167"/>
        <v>#DIV/0!</v>
      </c>
      <c r="AL183" s="136">
        <f t="shared" ref="AL183:AM183" si="423">AL184+AL185+AL187</f>
        <v>0</v>
      </c>
      <c r="AM183" s="151">
        <f t="shared" si="423"/>
        <v>0</v>
      </c>
      <c r="AN183" s="151" t="e">
        <f t="shared" si="168"/>
        <v>#DIV/0!</v>
      </c>
      <c r="AO183" s="136">
        <f t="shared" ref="AO183:AP183" si="424">AO184+AO185+AO187</f>
        <v>0</v>
      </c>
      <c r="AP183" s="151">
        <f t="shared" si="424"/>
        <v>0</v>
      </c>
      <c r="AQ183" s="151" t="e">
        <f>(AP183/AO183)*100</f>
        <v>#DIV/0!</v>
      </c>
      <c r="AR183" s="195"/>
    </row>
    <row r="184" spans="1:44" ht="31.2">
      <c r="A184" s="340"/>
      <c r="B184" s="333"/>
      <c r="C184" s="355"/>
      <c r="D184" s="152" t="s">
        <v>2</v>
      </c>
      <c r="E184" s="136">
        <f t="shared" ref="E184:F187" si="425">H184+K184+N184+Q184+T184+W184+Z184+AC184+AF184+AI184+AL184+AO184</f>
        <v>0</v>
      </c>
      <c r="F184" s="156">
        <f t="shared" si="425"/>
        <v>0</v>
      </c>
      <c r="G184" s="153" t="e">
        <f t="shared" si="170"/>
        <v>#DIV/0!</v>
      </c>
      <c r="H184" s="162"/>
      <c r="I184" s="163"/>
      <c r="J184" s="153" t="e">
        <f t="shared" si="171"/>
        <v>#DIV/0!</v>
      </c>
      <c r="K184" s="162"/>
      <c r="L184" s="163"/>
      <c r="M184" s="153" t="e">
        <f t="shared" si="172"/>
        <v>#DIV/0!</v>
      </c>
      <c r="N184" s="162"/>
      <c r="O184" s="163"/>
      <c r="P184" s="153" t="e">
        <f t="shared" si="173"/>
        <v>#DIV/0!</v>
      </c>
      <c r="Q184" s="162"/>
      <c r="R184" s="163"/>
      <c r="S184" s="153" t="e">
        <f t="shared" si="174"/>
        <v>#DIV/0!</v>
      </c>
      <c r="T184" s="162"/>
      <c r="U184" s="163"/>
      <c r="V184" s="153" t="e">
        <f t="shared" si="175"/>
        <v>#DIV/0!</v>
      </c>
      <c r="W184" s="162"/>
      <c r="X184" s="163"/>
      <c r="Y184" s="153" t="e">
        <f t="shared" si="409"/>
        <v>#DIV/0!</v>
      </c>
      <c r="Z184" s="162"/>
      <c r="AA184" s="163"/>
      <c r="AB184" s="153" t="e">
        <f t="shared" si="410"/>
        <v>#DIV/0!</v>
      </c>
      <c r="AC184" s="162"/>
      <c r="AD184" s="163"/>
      <c r="AE184" s="153" t="e">
        <f t="shared" si="411"/>
        <v>#DIV/0!</v>
      </c>
      <c r="AF184" s="162"/>
      <c r="AG184" s="163"/>
      <c r="AH184" s="153" t="e">
        <f t="shared" si="166"/>
        <v>#DIV/0!</v>
      </c>
      <c r="AI184" s="162"/>
      <c r="AJ184" s="163"/>
      <c r="AK184" s="153" t="e">
        <f t="shared" si="167"/>
        <v>#DIV/0!</v>
      </c>
      <c r="AL184" s="162"/>
      <c r="AM184" s="163"/>
      <c r="AN184" s="153" t="e">
        <f t="shared" si="168"/>
        <v>#DIV/0!</v>
      </c>
      <c r="AO184" s="162"/>
      <c r="AP184" s="163"/>
      <c r="AQ184" s="153" t="e">
        <f>(AP184/AO184)*100</f>
        <v>#DIV/0!</v>
      </c>
      <c r="AR184" s="163"/>
    </row>
    <row r="185" spans="1:44" ht="15.6">
      <c r="A185" s="340"/>
      <c r="B185" s="333"/>
      <c r="C185" s="355"/>
      <c r="D185" s="152" t="s">
        <v>43</v>
      </c>
      <c r="E185" s="136">
        <f t="shared" si="425"/>
        <v>1500</v>
      </c>
      <c r="F185" s="156">
        <f t="shared" si="425"/>
        <v>150</v>
      </c>
      <c r="G185" s="153">
        <f t="shared" si="170"/>
        <v>10</v>
      </c>
      <c r="H185" s="162"/>
      <c r="I185" s="163"/>
      <c r="J185" s="153" t="e">
        <f t="shared" si="171"/>
        <v>#DIV/0!</v>
      </c>
      <c r="K185" s="162">
        <v>150</v>
      </c>
      <c r="L185" s="163">
        <v>150</v>
      </c>
      <c r="M185" s="153">
        <f t="shared" si="172"/>
        <v>100</v>
      </c>
      <c r="N185" s="162"/>
      <c r="O185" s="163"/>
      <c r="P185" s="153" t="e">
        <f t="shared" si="173"/>
        <v>#DIV/0!</v>
      </c>
      <c r="Q185" s="162"/>
      <c r="R185" s="163"/>
      <c r="S185" s="153" t="e">
        <f t="shared" si="174"/>
        <v>#DIV/0!</v>
      </c>
      <c r="T185" s="162">
        <v>1350</v>
      </c>
      <c r="U185" s="163"/>
      <c r="V185" s="153">
        <f t="shared" si="175"/>
        <v>0</v>
      </c>
      <c r="W185" s="162"/>
      <c r="X185" s="163"/>
      <c r="Y185" s="153"/>
      <c r="Z185" s="162"/>
      <c r="AA185" s="163"/>
      <c r="AB185" s="153"/>
      <c r="AC185" s="162"/>
      <c r="AD185" s="163"/>
      <c r="AE185" s="153"/>
      <c r="AF185" s="162"/>
      <c r="AG185" s="163"/>
      <c r="AH185" s="153" t="e">
        <f t="shared" si="166"/>
        <v>#DIV/0!</v>
      </c>
      <c r="AI185" s="162"/>
      <c r="AJ185" s="163"/>
      <c r="AK185" s="153" t="e">
        <f t="shared" si="167"/>
        <v>#DIV/0!</v>
      </c>
      <c r="AL185" s="162"/>
      <c r="AM185" s="163"/>
      <c r="AN185" s="153" t="e">
        <f t="shared" si="168"/>
        <v>#DIV/0!</v>
      </c>
      <c r="AO185" s="162"/>
      <c r="AP185" s="163"/>
      <c r="AQ185" s="153" t="e">
        <f>(AP185/AO185)*100</f>
        <v>#DIV/0!</v>
      </c>
      <c r="AR185" s="163"/>
    </row>
    <row r="186" spans="1:44" s="161" customFormat="1" ht="46.8">
      <c r="A186" s="340"/>
      <c r="B186" s="333"/>
      <c r="C186" s="355"/>
      <c r="D186" s="152" t="s">
        <v>303</v>
      </c>
      <c r="E186" s="136">
        <f t="shared" ref="E186:F186" si="426">H186+K186+N186+Q186+T186+W186+Z186+AC186+AF186+AI186+AO186</f>
        <v>0</v>
      </c>
      <c r="F186" s="153">
        <f t="shared" si="426"/>
        <v>0</v>
      </c>
      <c r="G186" s="153" t="e">
        <f t="shared" si="170"/>
        <v>#DIV/0!</v>
      </c>
      <c r="H186" s="162"/>
      <c r="I186" s="163"/>
      <c r="J186" s="153" t="e">
        <f t="shared" si="171"/>
        <v>#DIV/0!</v>
      </c>
      <c r="K186" s="162"/>
      <c r="L186" s="163"/>
      <c r="M186" s="153" t="e">
        <f t="shared" si="172"/>
        <v>#DIV/0!</v>
      </c>
      <c r="N186" s="162"/>
      <c r="O186" s="163"/>
      <c r="P186" s="153" t="e">
        <f t="shared" si="173"/>
        <v>#DIV/0!</v>
      </c>
      <c r="Q186" s="162"/>
      <c r="R186" s="163"/>
      <c r="S186" s="153" t="e">
        <f t="shared" si="174"/>
        <v>#DIV/0!</v>
      </c>
      <c r="T186" s="162"/>
      <c r="U186" s="163"/>
      <c r="V186" s="153" t="e">
        <f t="shared" si="175"/>
        <v>#DIV/0!</v>
      </c>
      <c r="W186" s="162"/>
      <c r="X186" s="163"/>
      <c r="Y186" s="153" t="e">
        <f t="shared" ref="Y186:Y189" si="427">(X186/W186)*100</f>
        <v>#DIV/0!</v>
      </c>
      <c r="Z186" s="162"/>
      <c r="AA186" s="163"/>
      <c r="AB186" s="153" t="e">
        <f t="shared" ref="AB186:AB189" si="428">(AA186/Z186)*100</f>
        <v>#DIV/0!</v>
      </c>
      <c r="AC186" s="162"/>
      <c r="AD186" s="163"/>
      <c r="AE186" s="153" t="e">
        <f t="shared" ref="AE186:AE189" si="429">(AD186/AC186)*100</f>
        <v>#DIV/0!</v>
      </c>
      <c r="AF186" s="162"/>
      <c r="AG186" s="163"/>
      <c r="AH186" s="153" t="e">
        <f t="shared" si="166"/>
        <v>#DIV/0!</v>
      </c>
      <c r="AI186" s="162"/>
      <c r="AJ186" s="163"/>
      <c r="AK186" s="153" t="e">
        <f t="shared" si="167"/>
        <v>#DIV/0!</v>
      </c>
      <c r="AL186" s="162"/>
      <c r="AM186" s="163"/>
      <c r="AN186" s="153" t="e">
        <f t="shared" si="168"/>
        <v>#DIV/0!</v>
      </c>
      <c r="AO186" s="162"/>
      <c r="AP186" s="153"/>
      <c r="AQ186" s="153"/>
      <c r="AR186" s="158"/>
    </row>
    <row r="187" spans="1:44" ht="31.2">
      <c r="A187" s="340"/>
      <c r="B187" s="333"/>
      <c r="C187" s="355"/>
      <c r="D187" s="152" t="s">
        <v>308</v>
      </c>
      <c r="E187" s="136">
        <f t="shared" si="425"/>
        <v>0</v>
      </c>
      <c r="F187" s="156">
        <f t="shared" si="425"/>
        <v>0</v>
      </c>
      <c r="G187" s="153" t="e">
        <f t="shared" si="170"/>
        <v>#DIV/0!</v>
      </c>
      <c r="H187" s="162"/>
      <c r="I187" s="163"/>
      <c r="J187" s="153" t="e">
        <f t="shared" si="171"/>
        <v>#DIV/0!</v>
      </c>
      <c r="K187" s="162"/>
      <c r="L187" s="163"/>
      <c r="M187" s="153" t="e">
        <f t="shared" si="172"/>
        <v>#DIV/0!</v>
      </c>
      <c r="N187" s="162"/>
      <c r="O187" s="163"/>
      <c r="P187" s="153" t="e">
        <f t="shared" si="173"/>
        <v>#DIV/0!</v>
      </c>
      <c r="Q187" s="162"/>
      <c r="R187" s="163"/>
      <c r="S187" s="153" t="e">
        <f t="shared" si="174"/>
        <v>#DIV/0!</v>
      </c>
      <c r="T187" s="162"/>
      <c r="U187" s="163"/>
      <c r="V187" s="153" t="e">
        <f t="shared" si="175"/>
        <v>#DIV/0!</v>
      </c>
      <c r="W187" s="162"/>
      <c r="X187" s="163"/>
      <c r="Y187" s="153" t="e">
        <f t="shared" si="427"/>
        <v>#DIV/0!</v>
      </c>
      <c r="Z187" s="162"/>
      <c r="AA187" s="163"/>
      <c r="AB187" s="153" t="e">
        <f t="shared" si="428"/>
        <v>#DIV/0!</v>
      </c>
      <c r="AC187" s="162"/>
      <c r="AD187" s="163"/>
      <c r="AE187" s="153" t="e">
        <f t="shared" si="429"/>
        <v>#DIV/0!</v>
      </c>
      <c r="AF187" s="162"/>
      <c r="AG187" s="163"/>
      <c r="AH187" s="153" t="e">
        <f t="shared" si="166"/>
        <v>#DIV/0!</v>
      </c>
      <c r="AI187" s="162"/>
      <c r="AJ187" s="163"/>
      <c r="AK187" s="153" t="e">
        <f t="shared" si="167"/>
        <v>#DIV/0!</v>
      </c>
      <c r="AL187" s="162"/>
      <c r="AM187" s="163"/>
      <c r="AN187" s="153" t="e">
        <f t="shared" si="168"/>
        <v>#DIV/0!</v>
      </c>
      <c r="AO187" s="162"/>
      <c r="AP187" s="163"/>
      <c r="AQ187" s="153" t="e">
        <f>(AP187/AO187)*100</f>
        <v>#DIV/0!</v>
      </c>
      <c r="AR187" s="163"/>
    </row>
    <row r="188" spans="1:44" s="161" customFormat="1" ht="19.5" customHeight="1">
      <c r="A188" s="340" t="s">
        <v>437</v>
      </c>
      <c r="B188" s="333" t="s">
        <v>363</v>
      </c>
      <c r="C188" s="355" t="s">
        <v>343</v>
      </c>
      <c r="D188" s="150" t="s">
        <v>307</v>
      </c>
      <c r="E188" s="136">
        <f>E189+E190+E192</f>
        <v>816</v>
      </c>
      <c r="F188" s="151">
        <f t="shared" ref="F188" si="430">F189+F190+F192</f>
        <v>0</v>
      </c>
      <c r="G188" s="151">
        <f t="shared" si="170"/>
        <v>0</v>
      </c>
      <c r="H188" s="136">
        <f t="shared" ref="H188:I188" si="431">H189+H190+H192</f>
        <v>0</v>
      </c>
      <c r="I188" s="151">
        <f t="shared" si="431"/>
        <v>0</v>
      </c>
      <c r="J188" s="151" t="e">
        <f t="shared" si="171"/>
        <v>#DIV/0!</v>
      </c>
      <c r="K188" s="136">
        <f t="shared" ref="K188:L188" si="432">K189+K190+K192</f>
        <v>0</v>
      </c>
      <c r="L188" s="151">
        <f t="shared" si="432"/>
        <v>0</v>
      </c>
      <c r="M188" s="151" t="e">
        <f t="shared" si="172"/>
        <v>#DIV/0!</v>
      </c>
      <c r="N188" s="136">
        <f t="shared" ref="N188:O188" si="433">N189+N190+N192</f>
        <v>0</v>
      </c>
      <c r="O188" s="151">
        <f t="shared" si="433"/>
        <v>0</v>
      </c>
      <c r="P188" s="151" t="e">
        <f t="shared" si="173"/>
        <v>#DIV/0!</v>
      </c>
      <c r="Q188" s="136">
        <f t="shared" ref="Q188:R188" si="434">Q189+Q190+Q192</f>
        <v>816</v>
      </c>
      <c r="R188" s="151">
        <f t="shared" si="434"/>
        <v>0</v>
      </c>
      <c r="S188" s="151">
        <f t="shared" si="174"/>
        <v>0</v>
      </c>
      <c r="T188" s="136">
        <f t="shared" ref="T188:U188" si="435">T189+T190+T192</f>
        <v>0</v>
      </c>
      <c r="U188" s="151">
        <f t="shared" si="435"/>
        <v>0</v>
      </c>
      <c r="V188" s="151" t="e">
        <f t="shared" si="175"/>
        <v>#DIV/0!</v>
      </c>
      <c r="W188" s="136">
        <f t="shared" ref="W188:X188" si="436">W189+W190+W192</f>
        <v>0</v>
      </c>
      <c r="X188" s="151">
        <f t="shared" si="436"/>
        <v>0</v>
      </c>
      <c r="Y188" s="151" t="e">
        <f t="shared" si="427"/>
        <v>#DIV/0!</v>
      </c>
      <c r="Z188" s="136">
        <f t="shared" ref="Z188:AA188" si="437">Z189+Z190+Z192</f>
        <v>0</v>
      </c>
      <c r="AA188" s="151">
        <f t="shared" si="437"/>
        <v>0</v>
      </c>
      <c r="AB188" s="151" t="e">
        <f t="shared" si="428"/>
        <v>#DIV/0!</v>
      </c>
      <c r="AC188" s="136">
        <f t="shared" ref="AC188:AD188" si="438">AC189+AC190+AC192</f>
        <v>0</v>
      </c>
      <c r="AD188" s="151">
        <f t="shared" si="438"/>
        <v>0</v>
      </c>
      <c r="AE188" s="151" t="e">
        <f t="shared" si="429"/>
        <v>#DIV/0!</v>
      </c>
      <c r="AF188" s="136">
        <f t="shared" ref="AF188:AG188" si="439">AF189+AF190+AF192</f>
        <v>0</v>
      </c>
      <c r="AG188" s="151">
        <f t="shared" si="439"/>
        <v>0</v>
      </c>
      <c r="AH188" s="151" t="e">
        <f t="shared" si="166"/>
        <v>#DIV/0!</v>
      </c>
      <c r="AI188" s="136">
        <f t="shared" ref="AI188:AJ188" si="440">AI189+AI190+AI192</f>
        <v>0</v>
      </c>
      <c r="AJ188" s="151">
        <f t="shared" si="440"/>
        <v>0</v>
      </c>
      <c r="AK188" s="151" t="e">
        <f t="shared" si="167"/>
        <v>#DIV/0!</v>
      </c>
      <c r="AL188" s="136">
        <f t="shared" ref="AL188:AM188" si="441">AL189+AL190+AL192</f>
        <v>0</v>
      </c>
      <c r="AM188" s="151">
        <f t="shared" si="441"/>
        <v>0</v>
      </c>
      <c r="AN188" s="151" t="e">
        <f t="shared" si="168"/>
        <v>#DIV/0!</v>
      </c>
      <c r="AO188" s="136">
        <f t="shared" ref="AO188:AP188" si="442">AO189+AO190+AO192</f>
        <v>0</v>
      </c>
      <c r="AP188" s="151">
        <f t="shared" si="442"/>
        <v>0</v>
      </c>
      <c r="AQ188" s="151" t="e">
        <f>(AP188/AO188)*100</f>
        <v>#DIV/0!</v>
      </c>
      <c r="AR188" s="195"/>
    </row>
    <row r="189" spans="1:44" ht="31.2">
      <c r="A189" s="340"/>
      <c r="B189" s="333"/>
      <c r="C189" s="355"/>
      <c r="D189" s="152" t="s">
        <v>2</v>
      </c>
      <c r="E189" s="136">
        <f t="shared" ref="E189:F192" si="443">H189+K189+N189+Q189+T189+W189+Z189+AC189+AF189+AI189+AL189+AO189</f>
        <v>0</v>
      </c>
      <c r="F189" s="156">
        <f t="shared" si="443"/>
        <v>0</v>
      </c>
      <c r="G189" s="153" t="e">
        <f t="shared" si="170"/>
        <v>#DIV/0!</v>
      </c>
      <c r="H189" s="162"/>
      <c r="I189" s="163"/>
      <c r="J189" s="153" t="e">
        <f t="shared" si="171"/>
        <v>#DIV/0!</v>
      </c>
      <c r="K189" s="162"/>
      <c r="L189" s="163"/>
      <c r="M189" s="153" t="e">
        <f t="shared" si="172"/>
        <v>#DIV/0!</v>
      </c>
      <c r="N189" s="162"/>
      <c r="O189" s="163"/>
      <c r="P189" s="153" t="e">
        <f t="shared" si="173"/>
        <v>#DIV/0!</v>
      </c>
      <c r="Q189" s="162"/>
      <c r="R189" s="163"/>
      <c r="S189" s="153" t="e">
        <f t="shared" si="174"/>
        <v>#DIV/0!</v>
      </c>
      <c r="T189" s="162"/>
      <c r="U189" s="163"/>
      <c r="V189" s="153" t="e">
        <f t="shared" si="175"/>
        <v>#DIV/0!</v>
      </c>
      <c r="W189" s="162"/>
      <c r="X189" s="163"/>
      <c r="Y189" s="153" t="e">
        <f t="shared" si="427"/>
        <v>#DIV/0!</v>
      </c>
      <c r="Z189" s="162"/>
      <c r="AA189" s="163"/>
      <c r="AB189" s="153" t="e">
        <f t="shared" si="428"/>
        <v>#DIV/0!</v>
      </c>
      <c r="AC189" s="162"/>
      <c r="AD189" s="163"/>
      <c r="AE189" s="153" t="e">
        <f t="shared" si="429"/>
        <v>#DIV/0!</v>
      </c>
      <c r="AF189" s="162"/>
      <c r="AG189" s="163"/>
      <c r="AH189" s="153" t="e">
        <f t="shared" si="166"/>
        <v>#DIV/0!</v>
      </c>
      <c r="AI189" s="162"/>
      <c r="AJ189" s="163"/>
      <c r="AK189" s="153" t="e">
        <f t="shared" si="167"/>
        <v>#DIV/0!</v>
      </c>
      <c r="AL189" s="162"/>
      <c r="AM189" s="163"/>
      <c r="AN189" s="153" t="e">
        <f t="shared" si="168"/>
        <v>#DIV/0!</v>
      </c>
      <c r="AO189" s="162"/>
      <c r="AP189" s="163"/>
      <c r="AQ189" s="153" t="e">
        <f>(AP189/AO189)*100</f>
        <v>#DIV/0!</v>
      </c>
      <c r="AR189" s="163"/>
    </row>
    <row r="190" spans="1:44" ht="15.6">
      <c r="A190" s="340"/>
      <c r="B190" s="333"/>
      <c r="C190" s="355"/>
      <c r="D190" s="152" t="s">
        <v>43</v>
      </c>
      <c r="E190" s="136">
        <f t="shared" si="443"/>
        <v>816</v>
      </c>
      <c r="F190" s="156">
        <f t="shared" si="443"/>
        <v>0</v>
      </c>
      <c r="G190" s="153">
        <f t="shared" si="170"/>
        <v>0</v>
      </c>
      <c r="H190" s="162"/>
      <c r="I190" s="163"/>
      <c r="J190" s="153" t="e">
        <f t="shared" si="171"/>
        <v>#DIV/0!</v>
      </c>
      <c r="K190" s="162"/>
      <c r="L190" s="163"/>
      <c r="M190" s="153" t="e">
        <f t="shared" si="172"/>
        <v>#DIV/0!</v>
      </c>
      <c r="N190" s="162"/>
      <c r="O190" s="163"/>
      <c r="P190" s="153" t="e">
        <f t="shared" si="173"/>
        <v>#DIV/0!</v>
      </c>
      <c r="Q190" s="162">
        <v>816</v>
      </c>
      <c r="R190" s="163"/>
      <c r="S190" s="153">
        <f t="shared" si="174"/>
        <v>0</v>
      </c>
      <c r="T190" s="162"/>
      <c r="U190" s="163"/>
      <c r="V190" s="153" t="e">
        <f t="shared" si="175"/>
        <v>#DIV/0!</v>
      </c>
      <c r="W190" s="162"/>
      <c r="X190" s="163"/>
      <c r="Y190" s="153"/>
      <c r="Z190" s="162"/>
      <c r="AA190" s="163"/>
      <c r="AB190" s="153"/>
      <c r="AC190" s="162"/>
      <c r="AD190" s="163"/>
      <c r="AE190" s="153"/>
      <c r="AF190" s="162"/>
      <c r="AG190" s="163"/>
      <c r="AH190" s="153" t="e">
        <f t="shared" si="166"/>
        <v>#DIV/0!</v>
      </c>
      <c r="AI190" s="162"/>
      <c r="AJ190" s="163"/>
      <c r="AK190" s="153" t="e">
        <f t="shared" si="167"/>
        <v>#DIV/0!</v>
      </c>
      <c r="AL190" s="162"/>
      <c r="AM190" s="163"/>
      <c r="AN190" s="153" t="e">
        <f t="shared" si="168"/>
        <v>#DIV/0!</v>
      </c>
      <c r="AO190" s="162"/>
      <c r="AP190" s="163"/>
      <c r="AQ190" s="153" t="e">
        <f>(AP190/AO190)*100</f>
        <v>#DIV/0!</v>
      </c>
      <c r="AR190" s="163"/>
    </row>
    <row r="191" spans="1:44" s="161" customFormat="1" ht="46.8">
      <c r="A191" s="340"/>
      <c r="B191" s="333"/>
      <c r="C191" s="355"/>
      <c r="D191" s="152" t="s">
        <v>303</v>
      </c>
      <c r="E191" s="136">
        <f t="shared" ref="E191:F191" si="444">H191+K191+N191+Q191+T191+W191+Z191+AC191+AF191+AI191+AO191</f>
        <v>0</v>
      </c>
      <c r="F191" s="153">
        <f t="shared" si="444"/>
        <v>0</v>
      </c>
      <c r="G191" s="153" t="e">
        <f t="shared" si="170"/>
        <v>#DIV/0!</v>
      </c>
      <c r="H191" s="162"/>
      <c r="I191" s="163"/>
      <c r="J191" s="153" t="e">
        <f t="shared" si="171"/>
        <v>#DIV/0!</v>
      </c>
      <c r="K191" s="162"/>
      <c r="L191" s="163"/>
      <c r="M191" s="153" t="e">
        <f t="shared" si="172"/>
        <v>#DIV/0!</v>
      </c>
      <c r="N191" s="162"/>
      <c r="O191" s="163"/>
      <c r="P191" s="153" t="e">
        <f t="shared" si="173"/>
        <v>#DIV/0!</v>
      </c>
      <c r="Q191" s="162"/>
      <c r="R191" s="163"/>
      <c r="S191" s="153" t="e">
        <f t="shared" si="174"/>
        <v>#DIV/0!</v>
      </c>
      <c r="T191" s="162"/>
      <c r="U191" s="163"/>
      <c r="V191" s="153" t="e">
        <f t="shared" si="175"/>
        <v>#DIV/0!</v>
      </c>
      <c r="W191" s="162"/>
      <c r="X191" s="163"/>
      <c r="Y191" s="153" t="e">
        <f t="shared" ref="Y191:Y194" si="445">(X191/W191)*100</f>
        <v>#DIV/0!</v>
      </c>
      <c r="Z191" s="162"/>
      <c r="AA191" s="163"/>
      <c r="AB191" s="153" t="e">
        <f t="shared" ref="AB191:AB194" si="446">(AA191/Z191)*100</f>
        <v>#DIV/0!</v>
      </c>
      <c r="AC191" s="162"/>
      <c r="AD191" s="163"/>
      <c r="AE191" s="153" t="e">
        <f t="shared" ref="AE191:AE194" si="447">(AD191/AC191)*100</f>
        <v>#DIV/0!</v>
      </c>
      <c r="AF191" s="162"/>
      <c r="AG191" s="163"/>
      <c r="AH191" s="153" t="e">
        <f t="shared" si="166"/>
        <v>#DIV/0!</v>
      </c>
      <c r="AI191" s="162"/>
      <c r="AJ191" s="163"/>
      <c r="AK191" s="153" t="e">
        <f t="shared" si="167"/>
        <v>#DIV/0!</v>
      </c>
      <c r="AL191" s="162"/>
      <c r="AM191" s="163"/>
      <c r="AN191" s="153" t="e">
        <f t="shared" si="168"/>
        <v>#DIV/0!</v>
      </c>
      <c r="AO191" s="162"/>
      <c r="AP191" s="153"/>
      <c r="AQ191" s="153"/>
      <c r="AR191" s="158"/>
    </row>
    <row r="192" spans="1:44" ht="31.2">
      <c r="A192" s="340"/>
      <c r="B192" s="333"/>
      <c r="C192" s="355"/>
      <c r="D192" s="152" t="s">
        <v>308</v>
      </c>
      <c r="E192" s="136">
        <f t="shared" si="443"/>
        <v>0</v>
      </c>
      <c r="F192" s="156">
        <f t="shared" si="443"/>
        <v>0</v>
      </c>
      <c r="G192" s="153" t="e">
        <f t="shared" si="170"/>
        <v>#DIV/0!</v>
      </c>
      <c r="H192" s="162"/>
      <c r="I192" s="163"/>
      <c r="J192" s="153" t="e">
        <f t="shared" si="171"/>
        <v>#DIV/0!</v>
      </c>
      <c r="K192" s="162"/>
      <c r="L192" s="163"/>
      <c r="M192" s="153" t="e">
        <f t="shared" si="172"/>
        <v>#DIV/0!</v>
      </c>
      <c r="N192" s="162"/>
      <c r="O192" s="163"/>
      <c r="P192" s="153" t="e">
        <f t="shared" si="173"/>
        <v>#DIV/0!</v>
      </c>
      <c r="Q192" s="162"/>
      <c r="R192" s="163"/>
      <c r="S192" s="153" t="e">
        <f t="shared" si="174"/>
        <v>#DIV/0!</v>
      </c>
      <c r="T192" s="162"/>
      <c r="U192" s="163"/>
      <c r="V192" s="153" t="e">
        <f t="shared" si="175"/>
        <v>#DIV/0!</v>
      </c>
      <c r="W192" s="162"/>
      <c r="X192" s="163"/>
      <c r="Y192" s="153" t="e">
        <f t="shared" si="445"/>
        <v>#DIV/0!</v>
      </c>
      <c r="Z192" s="162"/>
      <c r="AA192" s="163"/>
      <c r="AB192" s="153" t="e">
        <f t="shared" si="446"/>
        <v>#DIV/0!</v>
      </c>
      <c r="AC192" s="162"/>
      <c r="AD192" s="163"/>
      <c r="AE192" s="153" t="e">
        <f t="shared" si="447"/>
        <v>#DIV/0!</v>
      </c>
      <c r="AF192" s="162"/>
      <c r="AG192" s="163"/>
      <c r="AH192" s="153" t="e">
        <f t="shared" si="166"/>
        <v>#DIV/0!</v>
      </c>
      <c r="AI192" s="162"/>
      <c r="AJ192" s="163"/>
      <c r="AK192" s="153" t="e">
        <f t="shared" si="167"/>
        <v>#DIV/0!</v>
      </c>
      <c r="AL192" s="162"/>
      <c r="AM192" s="163"/>
      <c r="AN192" s="153" t="e">
        <f t="shared" si="168"/>
        <v>#DIV/0!</v>
      </c>
      <c r="AO192" s="162"/>
      <c r="AP192" s="163"/>
      <c r="AQ192" s="153" t="e">
        <f>(AP192/AO192)*100</f>
        <v>#DIV/0!</v>
      </c>
      <c r="AR192" s="163"/>
    </row>
    <row r="193" spans="1:44" s="161" customFormat="1" ht="19.5" customHeight="1">
      <c r="A193" s="340" t="s">
        <v>436</v>
      </c>
      <c r="B193" s="333" t="s">
        <v>439</v>
      </c>
      <c r="C193" s="355" t="s">
        <v>343</v>
      </c>
      <c r="D193" s="150" t="s">
        <v>307</v>
      </c>
      <c r="E193" s="136">
        <f>E194+E195+E197</f>
        <v>3441.4</v>
      </c>
      <c r="F193" s="151">
        <f t="shared" ref="F193" si="448">F194+F195+F197</f>
        <v>0</v>
      </c>
      <c r="G193" s="151">
        <f t="shared" si="170"/>
        <v>0</v>
      </c>
      <c r="H193" s="136">
        <f t="shared" ref="H193:I193" si="449">H194+H195+H197</f>
        <v>0</v>
      </c>
      <c r="I193" s="151">
        <f t="shared" si="449"/>
        <v>0</v>
      </c>
      <c r="J193" s="151" t="e">
        <f t="shared" si="171"/>
        <v>#DIV/0!</v>
      </c>
      <c r="K193" s="136">
        <f t="shared" ref="K193:L193" si="450">K194+K195+K197</f>
        <v>0</v>
      </c>
      <c r="L193" s="151">
        <f t="shared" si="450"/>
        <v>0</v>
      </c>
      <c r="M193" s="151" t="e">
        <f t="shared" si="172"/>
        <v>#DIV/0!</v>
      </c>
      <c r="N193" s="136">
        <f t="shared" ref="N193:O193" si="451">N194+N195+N197</f>
        <v>0</v>
      </c>
      <c r="O193" s="151">
        <f t="shared" si="451"/>
        <v>0</v>
      </c>
      <c r="P193" s="151" t="e">
        <f t="shared" si="173"/>
        <v>#DIV/0!</v>
      </c>
      <c r="Q193" s="136">
        <f t="shared" ref="Q193:R193" si="452">Q194+Q195+Q197</f>
        <v>0</v>
      </c>
      <c r="R193" s="151">
        <f t="shared" si="452"/>
        <v>0</v>
      </c>
      <c r="S193" s="151" t="e">
        <f t="shared" si="174"/>
        <v>#DIV/0!</v>
      </c>
      <c r="T193" s="136">
        <f t="shared" ref="T193:U193" si="453">T194+T195+T197</f>
        <v>0</v>
      </c>
      <c r="U193" s="151">
        <f t="shared" si="453"/>
        <v>0</v>
      </c>
      <c r="V193" s="151" t="e">
        <f t="shared" si="175"/>
        <v>#DIV/0!</v>
      </c>
      <c r="W193" s="136">
        <f t="shared" ref="W193:X193" si="454">W194+W195+W197</f>
        <v>0</v>
      </c>
      <c r="X193" s="151">
        <f t="shared" si="454"/>
        <v>0</v>
      </c>
      <c r="Y193" s="151" t="e">
        <f t="shared" si="445"/>
        <v>#DIV/0!</v>
      </c>
      <c r="Z193" s="136">
        <f t="shared" ref="Z193:AA193" si="455">Z194+Z195+Z197</f>
        <v>0</v>
      </c>
      <c r="AA193" s="151">
        <f t="shared" si="455"/>
        <v>0</v>
      </c>
      <c r="AB193" s="151" t="e">
        <f t="shared" si="446"/>
        <v>#DIV/0!</v>
      </c>
      <c r="AC193" s="136">
        <f t="shared" ref="AC193:AD193" si="456">AC194+AC195+AC197</f>
        <v>3441.4</v>
      </c>
      <c r="AD193" s="151">
        <f t="shared" si="456"/>
        <v>0</v>
      </c>
      <c r="AE193" s="151">
        <f t="shared" si="447"/>
        <v>0</v>
      </c>
      <c r="AF193" s="136">
        <f t="shared" ref="AF193:AG193" si="457">AF194+AF195+AF197</f>
        <v>0</v>
      </c>
      <c r="AG193" s="151">
        <f t="shared" si="457"/>
        <v>0</v>
      </c>
      <c r="AH193" s="151" t="e">
        <f t="shared" si="166"/>
        <v>#DIV/0!</v>
      </c>
      <c r="AI193" s="136">
        <f t="shared" ref="AI193:AJ193" si="458">AI194+AI195+AI197</f>
        <v>0</v>
      </c>
      <c r="AJ193" s="151">
        <f t="shared" si="458"/>
        <v>0</v>
      </c>
      <c r="AK193" s="151" t="e">
        <f t="shared" si="167"/>
        <v>#DIV/0!</v>
      </c>
      <c r="AL193" s="136">
        <f t="shared" ref="AL193:AM193" si="459">AL194+AL195+AL197</f>
        <v>0</v>
      </c>
      <c r="AM193" s="151">
        <f t="shared" si="459"/>
        <v>0</v>
      </c>
      <c r="AN193" s="151" t="e">
        <f t="shared" si="168"/>
        <v>#DIV/0!</v>
      </c>
      <c r="AO193" s="136">
        <f t="shared" ref="AO193:AP193" si="460">AO194+AO195+AO197</f>
        <v>0</v>
      </c>
      <c r="AP193" s="151">
        <f t="shared" si="460"/>
        <v>0</v>
      </c>
      <c r="AQ193" s="151" t="e">
        <f>(AP193/AO193)*100</f>
        <v>#DIV/0!</v>
      </c>
      <c r="AR193" s="195"/>
    </row>
    <row r="194" spans="1:44" ht="31.2">
      <c r="A194" s="340"/>
      <c r="B194" s="333"/>
      <c r="C194" s="355"/>
      <c r="D194" s="152" t="s">
        <v>2</v>
      </c>
      <c r="E194" s="136">
        <f t="shared" ref="E194:F195" si="461">H194+K194+N194+Q194+T194+W194+Z194+AC194+AF194+AI194+AL194+AO194</f>
        <v>0</v>
      </c>
      <c r="F194" s="156">
        <f t="shared" si="461"/>
        <v>0</v>
      </c>
      <c r="G194" s="153" t="e">
        <f t="shared" si="170"/>
        <v>#DIV/0!</v>
      </c>
      <c r="H194" s="162"/>
      <c r="I194" s="163"/>
      <c r="J194" s="153" t="e">
        <f t="shared" si="171"/>
        <v>#DIV/0!</v>
      </c>
      <c r="K194" s="162"/>
      <c r="L194" s="163"/>
      <c r="M194" s="153" t="e">
        <f t="shared" si="172"/>
        <v>#DIV/0!</v>
      </c>
      <c r="N194" s="162"/>
      <c r="O194" s="163"/>
      <c r="P194" s="153" t="e">
        <f t="shared" si="173"/>
        <v>#DIV/0!</v>
      </c>
      <c r="Q194" s="162"/>
      <c r="R194" s="163"/>
      <c r="S194" s="153" t="e">
        <f t="shared" si="174"/>
        <v>#DIV/0!</v>
      </c>
      <c r="T194" s="162"/>
      <c r="U194" s="163"/>
      <c r="V194" s="153" t="e">
        <f t="shared" si="175"/>
        <v>#DIV/0!</v>
      </c>
      <c r="W194" s="162"/>
      <c r="X194" s="163"/>
      <c r="Y194" s="153" t="e">
        <f t="shared" si="445"/>
        <v>#DIV/0!</v>
      </c>
      <c r="Z194" s="162"/>
      <c r="AA194" s="163"/>
      <c r="AB194" s="153" t="e">
        <f t="shared" si="446"/>
        <v>#DIV/0!</v>
      </c>
      <c r="AC194" s="162"/>
      <c r="AD194" s="163"/>
      <c r="AE194" s="153" t="e">
        <f t="shared" si="447"/>
        <v>#DIV/0!</v>
      </c>
      <c r="AF194" s="162"/>
      <c r="AG194" s="163"/>
      <c r="AH194" s="153" t="e">
        <f t="shared" si="166"/>
        <v>#DIV/0!</v>
      </c>
      <c r="AI194" s="162"/>
      <c r="AJ194" s="163"/>
      <c r="AK194" s="153" t="e">
        <f t="shared" si="167"/>
        <v>#DIV/0!</v>
      </c>
      <c r="AL194" s="162"/>
      <c r="AM194" s="163"/>
      <c r="AN194" s="153" t="e">
        <f t="shared" si="168"/>
        <v>#DIV/0!</v>
      </c>
      <c r="AO194" s="162"/>
      <c r="AP194" s="163"/>
      <c r="AQ194" s="153" t="e">
        <f>(AP194/AO194)*100</f>
        <v>#DIV/0!</v>
      </c>
      <c r="AR194" s="163"/>
    </row>
    <row r="195" spans="1:44" ht="15.6">
      <c r="A195" s="340"/>
      <c r="B195" s="333"/>
      <c r="C195" s="355"/>
      <c r="D195" s="152" t="s">
        <v>43</v>
      </c>
      <c r="E195" s="136">
        <f t="shared" si="461"/>
        <v>3441.4</v>
      </c>
      <c r="F195" s="156">
        <f t="shared" si="461"/>
        <v>0</v>
      </c>
      <c r="G195" s="153">
        <f t="shared" si="170"/>
        <v>0</v>
      </c>
      <c r="H195" s="162"/>
      <c r="I195" s="163"/>
      <c r="J195" s="153" t="e">
        <f t="shared" si="171"/>
        <v>#DIV/0!</v>
      </c>
      <c r="K195" s="162"/>
      <c r="L195" s="163"/>
      <c r="M195" s="153" t="e">
        <f t="shared" si="172"/>
        <v>#DIV/0!</v>
      </c>
      <c r="N195" s="162"/>
      <c r="O195" s="163"/>
      <c r="P195" s="153" t="e">
        <f t="shared" si="173"/>
        <v>#DIV/0!</v>
      </c>
      <c r="Q195" s="162"/>
      <c r="R195" s="163"/>
      <c r="S195" s="153" t="e">
        <f t="shared" si="174"/>
        <v>#DIV/0!</v>
      </c>
      <c r="T195" s="162"/>
      <c r="U195" s="163"/>
      <c r="V195" s="153" t="e">
        <f t="shared" si="175"/>
        <v>#DIV/0!</v>
      </c>
      <c r="W195" s="162"/>
      <c r="X195" s="163"/>
      <c r="Y195" s="153"/>
      <c r="Z195" s="162"/>
      <c r="AA195" s="163"/>
      <c r="AB195" s="153"/>
      <c r="AC195" s="162">
        <v>3441.4</v>
      </c>
      <c r="AD195" s="163"/>
      <c r="AE195" s="153"/>
      <c r="AF195" s="162"/>
      <c r="AG195" s="163"/>
      <c r="AH195" s="153" t="e">
        <f t="shared" si="166"/>
        <v>#DIV/0!</v>
      </c>
      <c r="AI195" s="162"/>
      <c r="AJ195" s="163"/>
      <c r="AK195" s="153" t="e">
        <f t="shared" si="167"/>
        <v>#DIV/0!</v>
      </c>
      <c r="AL195" s="162"/>
      <c r="AM195" s="163"/>
      <c r="AN195" s="153" t="e">
        <f t="shared" si="168"/>
        <v>#DIV/0!</v>
      </c>
      <c r="AO195" s="162"/>
      <c r="AP195" s="163"/>
      <c r="AQ195" s="153" t="e">
        <f>(AP195/AO195)*100</f>
        <v>#DIV/0!</v>
      </c>
      <c r="AR195" s="163"/>
    </row>
    <row r="196" spans="1:44" s="161" customFormat="1" ht="46.8">
      <c r="A196" s="340"/>
      <c r="B196" s="333"/>
      <c r="C196" s="355"/>
      <c r="D196" s="152" t="s">
        <v>303</v>
      </c>
      <c r="E196" s="136">
        <f t="shared" ref="E196:F196" si="462">H196+K196+N196+Q196+T196+W196+Z196+AC196+AF196+AI196+AO196</f>
        <v>0</v>
      </c>
      <c r="F196" s="153">
        <f t="shared" si="462"/>
        <v>0</v>
      </c>
      <c r="G196" s="153" t="e">
        <f t="shared" si="170"/>
        <v>#DIV/0!</v>
      </c>
      <c r="H196" s="162"/>
      <c r="I196" s="163"/>
      <c r="J196" s="153" t="e">
        <f t="shared" si="171"/>
        <v>#DIV/0!</v>
      </c>
      <c r="K196" s="162"/>
      <c r="L196" s="163"/>
      <c r="M196" s="153" t="e">
        <f t="shared" si="172"/>
        <v>#DIV/0!</v>
      </c>
      <c r="N196" s="162"/>
      <c r="O196" s="163"/>
      <c r="P196" s="153" t="e">
        <f t="shared" si="173"/>
        <v>#DIV/0!</v>
      </c>
      <c r="Q196" s="162"/>
      <c r="R196" s="163"/>
      <c r="S196" s="153" t="e">
        <f t="shared" si="174"/>
        <v>#DIV/0!</v>
      </c>
      <c r="T196" s="162"/>
      <c r="U196" s="163"/>
      <c r="V196" s="153" t="e">
        <f t="shared" si="175"/>
        <v>#DIV/0!</v>
      </c>
      <c r="W196" s="162"/>
      <c r="X196" s="163"/>
      <c r="Y196" s="153" t="e">
        <f>(X196/W196)*100</f>
        <v>#DIV/0!</v>
      </c>
      <c r="Z196" s="162"/>
      <c r="AA196" s="163"/>
      <c r="AB196" s="153" t="e">
        <f>(AA196/Z196)*100</f>
        <v>#DIV/0!</v>
      </c>
      <c r="AC196" s="162"/>
      <c r="AD196" s="163"/>
      <c r="AE196" s="153" t="e">
        <f>(AD196/AC196)*100</f>
        <v>#DIV/0!</v>
      </c>
      <c r="AF196" s="162"/>
      <c r="AG196" s="163"/>
      <c r="AH196" s="153" t="e">
        <f t="shared" si="166"/>
        <v>#DIV/0!</v>
      </c>
      <c r="AI196" s="162"/>
      <c r="AJ196" s="163"/>
      <c r="AK196" s="153" t="e">
        <f t="shared" si="167"/>
        <v>#DIV/0!</v>
      </c>
      <c r="AL196" s="162"/>
      <c r="AM196" s="163"/>
      <c r="AN196" s="153" t="e">
        <f t="shared" si="168"/>
        <v>#DIV/0!</v>
      </c>
      <c r="AO196" s="162"/>
      <c r="AP196" s="153"/>
      <c r="AQ196" s="153"/>
      <c r="AR196" s="158"/>
    </row>
    <row r="197" spans="1:44" ht="31.2">
      <c r="A197" s="340"/>
      <c r="B197" s="333"/>
      <c r="C197" s="355"/>
      <c r="D197" s="152" t="s">
        <v>308</v>
      </c>
      <c r="E197" s="136">
        <f t="shared" ref="E197:F197" si="463">H197+K197+N197+Q197+T197+W197+Z197+AC197+AF197+AI197+AL197+AO197</f>
        <v>0</v>
      </c>
      <c r="F197" s="156">
        <f t="shared" si="463"/>
        <v>0</v>
      </c>
      <c r="G197" s="153" t="e">
        <f t="shared" si="170"/>
        <v>#DIV/0!</v>
      </c>
      <c r="H197" s="162"/>
      <c r="I197" s="163"/>
      <c r="J197" s="153" t="e">
        <f t="shared" si="171"/>
        <v>#DIV/0!</v>
      </c>
      <c r="K197" s="162"/>
      <c r="L197" s="163"/>
      <c r="M197" s="153" t="e">
        <f t="shared" si="172"/>
        <v>#DIV/0!</v>
      </c>
      <c r="N197" s="162"/>
      <c r="O197" s="163"/>
      <c r="P197" s="153" t="e">
        <f t="shared" si="173"/>
        <v>#DIV/0!</v>
      </c>
      <c r="Q197" s="162"/>
      <c r="R197" s="163"/>
      <c r="S197" s="153" t="e">
        <f t="shared" si="174"/>
        <v>#DIV/0!</v>
      </c>
      <c r="T197" s="162"/>
      <c r="U197" s="163"/>
      <c r="V197" s="153" t="e">
        <f t="shared" si="175"/>
        <v>#DIV/0!</v>
      </c>
      <c r="W197" s="162"/>
      <c r="X197" s="163"/>
      <c r="Y197" s="153" t="e">
        <f>(X197/W197)*100</f>
        <v>#DIV/0!</v>
      </c>
      <c r="Z197" s="162"/>
      <c r="AA197" s="163"/>
      <c r="AB197" s="153" t="e">
        <f>(AA197/Z197)*100</f>
        <v>#DIV/0!</v>
      </c>
      <c r="AC197" s="162"/>
      <c r="AD197" s="163"/>
      <c r="AE197" s="153" t="e">
        <f>(AD197/AC197)*100</f>
        <v>#DIV/0!</v>
      </c>
      <c r="AF197" s="162"/>
      <c r="AG197" s="163"/>
      <c r="AH197" s="153" t="e">
        <f t="shared" si="166"/>
        <v>#DIV/0!</v>
      </c>
      <c r="AI197" s="162"/>
      <c r="AJ197" s="163"/>
      <c r="AK197" s="153" t="e">
        <f t="shared" si="167"/>
        <v>#DIV/0!</v>
      </c>
      <c r="AL197" s="162"/>
      <c r="AM197" s="163"/>
      <c r="AN197" s="153" t="e">
        <f t="shared" si="168"/>
        <v>#DIV/0!</v>
      </c>
      <c r="AO197" s="162"/>
      <c r="AP197" s="163"/>
      <c r="AQ197" s="153" t="e">
        <f>(AP197/AO197)*100</f>
        <v>#DIV/0!</v>
      </c>
      <c r="AR197" s="163"/>
    </row>
    <row r="198" spans="1:44" s="161" customFormat="1" ht="15.6">
      <c r="A198" s="340" t="s">
        <v>440</v>
      </c>
      <c r="B198" s="333" t="s">
        <v>443</v>
      </c>
      <c r="C198" s="355" t="s">
        <v>343</v>
      </c>
      <c r="D198" s="150" t="s">
        <v>307</v>
      </c>
      <c r="E198" s="136">
        <f>E199+E200+E202</f>
        <v>53235.700000000004</v>
      </c>
      <c r="F198" s="151">
        <f t="shared" ref="F198:AP198" si="464">F199+F200+F202</f>
        <v>17.899999999999999</v>
      </c>
      <c r="G198" s="151">
        <f t="shared" si="170"/>
        <v>3.3624053032081845E-2</v>
      </c>
      <c r="H198" s="136">
        <f t="shared" si="464"/>
        <v>0</v>
      </c>
      <c r="I198" s="151">
        <f t="shared" si="464"/>
        <v>0</v>
      </c>
      <c r="J198" s="151" t="e">
        <f t="shared" si="171"/>
        <v>#DIV/0!</v>
      </c>
      <c r="K198" s="136">
        <f t="shared" ref="K198" si="465">K199+K200+K202</f>
        <v>0</v>
      </c>
      <c r="L198" s="151">
        <f t="shared" si="464"/>
        <v>0</v>
      </c>
      <c r="M198" s="151" t="e">
        <f t="shared" si="172"/>
        <v>#DIV/0!</v>
      </c>
      <c r="N198" s="136">
        <f t="shared" ref="N198" si="466">N199+N200+N202</f>
        <v>0</v>
      </c>
      <c r="O198" s="151">
        <f t="shared" si="464"/>
        <v>0</v>
      </c>
      <c r="P198" s="151" t="e">
        <f t="shared" si="173"/>
        <v>#DIV/0!</v>
      </c>
      <c r="Q198" s="136">
        <f t="shared" ref="Q198" si="467">Q199+Q200+Q202</f>
        <v>0</v>
      </c>
      <c r="R198" s="151">
        <f t="shared" si="464"/>
        <v>0</v>
      </c>
      <c r="S198" s="151" t="e">
        <f t="shared" si="174"/>
        <v>#DIV/0!</v>
      </c>
      <c r="T198" s="136">
        <f t="shared" ref="T198" si="468">T199+T200+T202</f>
        <v>17.899999999999999</v>
      </c>
      <c r="U198" s="151">
        <f t="shared" si="464"/>
        <v>17.899999999999999</v>
      </c>
      <c r="V198" s="151">
        <f t="shared" si="175"/>
        <v>100</v>
      </c>
      <c r="W198" s="136">
        <f t="shared" ref="W198" si="469">W199+W200+W202</f>
        <v>0</v>
      </c>
      <c r="X198" s="151">
        <f t="shared" si="464"/>
        <v>0</v>
      </c>
      <c r="Y198" s="151" t="e">
        <f t="shared" si="176"/>
        <v>#DIV/0!</v>
      </c>
      <c r="Z198" s="136">
        <f t="shared" ref="Z198" si="470">Z199+Z200+Z202</f>
        <v>13000</v>
      </c>
      <c r="AA198" s="151">
        <f t="shared" si="464"/>
        <v>0</v>
      </c>
      <c r="AB198" s="151">
        <f t="shared" si="164"/>
        <v>0</v>
      </c>
      <c r="AC198" s="136">
        <f t="shared" si="464"/>
        <v>13000</v>
      </c>
      <c r="AD198" s="151">
        <f t="shared" si="464"/>
        <v>0</v>
      </c>
      <c r="AE198" s="151">
        <f t="shared" si="165"/>
        <v>0</v>
      </c>
      <c r="AF198" s="136">
        <f t="shared" si="464"/>
        <v>14217.800000000001</v>
      </c>
      <c r="AG198" s="151">
        <f t="shared" si="464"/>
        <v>0</v>
      </c>
      <c r="AH198" s="151">
        <f t="shared" si="166"/>
        <v>0</v>
      </c>
      <c r="AI198" s="136">
        <f t="shared" si="464"/>
        <v>13000</v>
      </c>
      <c r="AJ198" s="151">
        <f t="shared" si="464"/>
        <v>0</v>
      </c>
      <c r="AK198" s="151">
        <f t="shared" si="167"/>
        <v>0</v>
      </c>
      <c r="AL198" s="136">
        <f t="shared" si="464"/>
        <v>0</v>
      </c>
      <c r="AM198" s="151">
        <f t="shared" si="464"/>
        <v>0</v>
      </c>
      <c r="AN198" s="151" t="e">
        <f t="shared" si="168"/>
        <v>#DIV/0!</v>
      </c>
      <c r="AO198" s="136">
        <f t="shared" si="464"/>
        <v>0</v>
      </c>
      <c r="AP198" s="151">
        <f t="shared" si="464"/>
        <v>0</v>
      </c>
      <c r="AQ198" s="151" t="e">
        <f t="shared" si="177"/>
        <v>#DIV/0!</v>
      </c>
      <c r="AR198" s="195"/>
    </row>
    <row r="199" spans="1:44" ht="31.2">
      <c r="A199" s="340"/>
      <c r="B199" s="333"/>
      <c r="C199" s="355"/>
      <c r="D199" s="152" t="s">
        <v>2</v>
      </c>
      <c r="E199" s="136">
        <f t="shared" ref="E199:F202" si="471">H199+K199+N199+Q199+T199+W199+Z199+AC199+AF199+AI199+AL199+AO199</f>
        <v>0</v>
      </c>
      <c r="F199" s="156">
        <f t="shared" si="471"/>
        <v>0</v>
      </c>
      <c r="G199" s="153" t="e">
        <f t="shared" si="170"/>
        <v>#DIV/0!</v>
      </c>
      <c r="H199" s="162"/>
      <c r="I199" s="163"/>
      <c r="J199" s="153" t="e">
        <f t="shared" si="171"/>
        <v>#DIV/0!</v>
      </c>
      <c r="K199" s="162"/>
      <c r="L199" s="163"/>
      <c r="M199" s="153" t="e">
        <f t="shared" si="172"/>
        <v>#DIV/0!</v>
      </c>
      <c r="N199" s="162"/>
      <c r="O199" s="163"/>
      <c r="P199" s="153" t="e">
        <f t="shared" si="173"/>
        <v>#DIV/0!</v>
      </c>
      <c r="Q199" s="162"/>
      <c r="R199" s="163"/>
      <c r="S199" s="153" t="e">
        <f t="shared" si="174"/>
        <v>#DIV/0!</v>
      </c>
      <c r="T199" s="162"/>
      <c r="U199" s="163"/>
      <c r="V199" s="153" t="e">
        <f t="shared" si="175"/>
        <v>#DIV/0!</v>
      </c>
      <c r="W199" s="162"/>
      <c r="X199" s="163"/>
      <c r="Y199" s="153" t="e">
        <f t="shared" si="176"/>
        <v>#DIV/0!</v>
      </c>
      <c r="Z199" s="162"/>
      <c r="AA199" s="163"/>
      <c r="AB199" s="153" t="e">
        <f t="shared" si="164"/>
        <v>#DIV/0!</v>
      </c>
      <c r="AC199" s="162"/>
      <c r="AD199" s="163"/>
      <c r="AE199" s="153" t="e">
        <f t="shared" si="165"/>
        <v>#DIV/0!</v>
      </c>
      <c r="AF199" s="162"/>
      <c r="AG199" s="163"/>
      <c r="AH199" s="153" t="e">
        <f t="shared" si="166"/>
        <v>#DIV/0!</v>
      </c>
      <c r="AI199" s="162"/>
      <c r="AJ199" s="163"/>
      <c r="AK199" s="153" t="e">
        <f t="shared" si="167"/>
        <v>#DIV/0!</v>
      </c>
      <c r="AL199" s="162"/>
      <c r="AM199" s="163"/>
      <c r="AN199" s="153" t="e">
        <f t="shared" si="168"/>
        <v>#DIV/0!</v>
      </c>
      <c r="AO199" s="162"/>
      <c r="AP199" s="163"/>
      <c r="AQ199" s="153" t="e">
        <f t="shared" si="177"/>
        <v>#DIV/0!</v>
      </c>
      <c r="AR199" s="163"/>
    </row>
    <row r="200" spans="1:44" ht="15.6">
      <c r="A200" s="340"/>
      <c r="B200" s="333"/>
      <c r="C200" s="355"/>
      <c r="D200" s="152" t="s">
        <v>43</v>
      </c>
      <c r="E200" s="136">
        <f t="shared" si="471"/>
        <v>53235.700000000004</v>
      </c>
      <c r="F200" s="156">
        <f t="shared" si="471"/>
        <v>17.899999999999999</v>
      </c>
      <c r="G200" s="153">
        <f t="shared" si="170"/>
        <v>3.3624053032081845E-2</v>
      </c>
      <c r="H200" s="162"/>
      <c r="I200" s="163"/>
      <c r="J200" s="153" t="e">
        <f t="shared" si="171"/>
        <v>#DIV/0!</v>
      </c>
      <c r="K200" s="162"/>
      <c r="L200" s="163"/>
      <c r="M200" s="153" t="e">
        <f t="shared" si="172"/>
        <v>#DIV/0!</v>
      </c>
      <c r="N200" s="162"/>
      <c r="O200" s="163"/>
      <c r="P200" s="153" t="e">
        <f t="shared" si="173"/>
        <v>#DIV/0!</v>
      </c>
      <c r="Q200" s="162"/>
      <c r="R200" s="163"/>
      <c r="S200" s="153" t="e">
        <f t="shared" si="174"/>
        <v>#DIV/0!</v>
      </c>
      <c r="T200" s="162">
        <v>17.899999999999999</v>
      </c>
      <c r="U200" s="163">
        <v>17.899999999999999</v>
      </c>
      <c r="V200" s="153">
        <f t="shared" si="175"/>
        <v>100</v>
      </c>
      <c r="W200" s="280">
        <v>0</v>
      </c>
      <c r="X200" s="163"/>
      <c r="Y200" s="153" t="e">
        <f t="shared" si="176"/>
        <v>#DIV/0!</v>
      </c>
      <c r="Z200" s="162">
        <v>13000</v>
      </c>
      <c r="AA200" s="163"/>
      <c r="AB200" s="153">
        <f t="shared" si="164"/>
        <v>0</v>
      </c>
      <c r="AC200" s="162">
        <v>13000</v>
      </c>
      <c r="AD200" s="163"/>
      <c r="AE200" s="153">
        <f t="shared" si="165"/>
        <v>0</v>
      </c>
      <c r="AF200" s="162">
        <f>14217.7+18-17.9</f>
        <v>14217.800000000001</v>
      </c>
      <c r="AG200" s="163"/>
      <c r="AH200" s="153">
        <f t="shared" si="166"/>
        <v>0</v>
      </c>
      <c r="AI200" s="280">
        <v>13000</v>
      </c>
      <c r="AJ200" s="163"/>
      <c r="AK200" s="153">
        <f t="shared" si="167"/>
        <v>0</v>
      </c>
      <c r="AL200" s="162"/>
      <c r="AM200" s="163"/>
      <c r="AN200" s="153" t="e">
        <f t="shared" si="168"/>
        <v>#DIV/0!</v>
      </c>
      <c r="AO200" s="162"/>
      <c r="AP200" s="163"/>
      <c r="AQ200" s="153" t="e">
        <f t="shared" si="177"/>
        <v>#DIV/0!</v>
      </c>
      <c r="AR200" s="163"/>
    </row>
    <row r="201" spans="1:44" s="161" customFormat="1" ht="46.8">
      <c r="A201" s="340"/>
      <c r="B201" s="333"/>
      <c r="C201" s="355"/>
      <c r="D201" s="152" t="s">
        <v>303</v>
      </c>
      <c r="E201" s="136">
        <f t="shared" ref="E201:F201" si="472">H201+K201+N201+Q201+T201+W201+Z201+AC201+AF201+AI201+AO201</f>
        <v>0</v>
      </c>
      <c r="F201" s="153">
        <f t="shared" si="472"/>
        <v>0</v>
      </c>
      <c r="G201" s="153" t="e">
        <f t="shared" si="170"/>
        <v>#DIV/0!</v>
      </c>
      <c r="H201" s="162"/>
      <c r="I201" s="163"/>
      <c r="J201" s="153" t="e">
        <f t="shared" si="171"/>
        <v>#DIV/0!</v>
      </c>
      <c r="K201" s="162"/>
      <c r="L201" s="163"/>
      <c r="M201" s="153" t="e">
        <f t="shared" si="172"/>
        <v>#DIV/0!</v>
      </c>
      <c r="N201" s="162"/>
      <c r="O201" s="163"/>
      <c r="P201" s="153" t="e">
        <f t="shared" si="173"/>
        <v>#DIV/0!</v>
      </c>
      <c r="Q201" s="162"/>
      <c r="R201" s="163"/>
      <c r="S201" s="153" t="e">
        <f t="shared" si="174"/>
        <v>#DIV/0!</v>
      </c>
      <c r="T201" s="162"/>
      <c r="U201" s="163"/>
      <c r="V201" s="153" t="e">
        <f t="shared" si="175"/>
        <v>#DIV/0!</v>
      </c>
      <c r="W201" s="162"/>
      <c r="X201" s="163"/>
      <c r="Y201" s="153" t="e">
        <f t="shared" si="176"/>
        <v>#DIV/0!</v>
      </c>
      <c r="Z201" s="162"/>
      <c r="AA201" s="163"/>
      <c r="AB201" s="153" t="e">
        <f t="shared" si="164"/>
        <v>#DIV/0!</v>
      </c>
      <c r="AC201" s="162"/>
      <c r="AD201" s="163"/>
      <c r="AE201" s="153" t="e">
        <f t="shared" si="165"/>
        <v>#DIV/0!</v>
      </c>
      <c r="AF201" s="162"/>
      <c r="AG201" s="163"/>
      <c r="AH201" s="153" t="e">
        <f t="shared" si="166"/>
        <v>#DIV/0!</v>
      </c>
      <c r="AI201" s="162"/>
      <c r="AJ201" s="163"/>
      <c r="AK201" s="153" t="e">
        <f t="shared" si="167"/>
        <v>#DIV/0!</v>
      </c>
      <c r="AL201" s="162"/>
      <c r="AM201" s="163"/>
      <c r="AN201" s="153" t="e">
        <f t="shared" si="168"/>
        <v>#DIV/0!</v>
      </c>
      <c r="AO201" s="162"/>
      <c r="AP201" s="153"/>
      <c r="AQ201" s="153"/>
      <c r="AR201" s="158"/>
    </row>
    <row r="202" spans="1:44" ht="31.2">
      <c r="A202" s="340"/>
      <c r="B202" s="333"/>
      <c r="C202" s="355"/>
      <c r="D202" s="152" t="s">
        <v>308</v>
      </c>
      <c r="E202" s="136">
        <f t="shared" si="471"/>
        <v>0</v>
      </c>
      <c r="F202" s="156">
        <f t="shared" si="471"/>
        <v>0</v>
      </c>
      <c r="G202" s="153" t="e">
        <f t="shared" si="170"/>
        <v>#DIV/0!</v>
      </c>
      <c r="H202" s="162"/>
      <c r="I202" s="163"/>
      <c r="J202" s="153" t="e">
        <f t="shared" si="171"/>
        <v>#DIV/0!</v>
      </c>
      <c r="K202" s="162"/>
      <c r="L202" s="163"/>
      <c r="M202" s="153" t="e">
        <f t="shared" si="172"/>
        <v>#DIV/0!</v>
      </c>
      <c r="N202" s="162"/>
      <c r="O202" s="163"/>
      <c r="P202" s="153" t="e">
        <f t="shared" si="173"/>
        <v>#DIV/0!</v>
      </c>
      <c r="Q202" s="162"/>
      <c r="R202" s="163"/>
      <c r="S202" s="153" t="e">
        <f t="shared" si="174"/>
        <v>#DIV/0!</v>
      </c>
      <c r="T202" s="162"/>
      <c r="U202" s="163"/>
      <c r="V202" s="153" t="e">
        <f t="shared" si="175"/>
        <v>#DIV/0!</v>
      </c>
      <c r="W202" s="162"/>
      <c r="X202" s="163"/>
      <c r="Y202" s="153" t="e">
        <f t="shared" si="176"/>
        <v>#DIV/0!</v>
      </c>
      <c r="Z202" s="162"/>
      <c r="AA202" s="163"/>
      <c r="AB202" s="153" t="e">
        <f t="shared" si="164"/>
        <v>#DIV/0!</v>
      </c>
      <c r="AC202" s="162"/>
      <c r="AD202" s="163"/>
      <c r="AE202" s="153" t="e">
        <f t="shared" si="165"/>
        <v>#DIV/0!</v>
      </c>
      <c r="AF202" s="162"/>
      <c r="AG202" s="163"/>
      <c r="AH202" s="153" t="e">
        <f t="shared" si="166"/>
        <v>#DIV/0!</v>
      </c>
      <c r="AI202" s="162"/>
      <c r="AJ202" s="163"/>
      <c r="AK202" s="153" t="e">
        <f t="shared" si="167"/>
        <v>#DIV/0!</v>
      </c>
      <c r="AL202" s="162"/>
      <c r="AM202" s="163"/>
      <c r="AN202" s="153" t="e">
        <f t="shared" si="168"/>
        <v>#DIV/0!</v>
      </c>
      <c r="AO202" s="162"/>
      <c r="AP202" s="163"/>
      <c r="AQ202" s="153" t="e">
        <f t="shared" si="177"/>
        <v>#DIV/0!</v>
      </c>
      <c r="AR202" s="163"/>
    </row>
    <row r="203" spans="1:44" s="161" customFormat="1" ht="15.6">
      <c r="A203" s="340" t="s">
        <v>441</v>
      </c>
      <c r="B203" s="333" t="s">
        <v>442</v>
      </c>
      <c r="C203" s="355" t="s">
        <v>343</v>
      </c>
      <c r="D203" s="150" t="s">
        <v>307</v>
      </c>
      <c r="E203" s="136">
        <f>E204+E205+E207</f>
        <v>295.89999999999998</v>
      </c>
      <c r="F203" s="151">
        <f t="shared" ref="F203" si="473">F204+F205+F207</f>
        <v>0</v>
      </c>
      <c r="G203" s="151">
        <f t="shared" si="170"/>
        <v>0</v>
      </c>
      <c r="H203" s="136">
        <f t="shared" ref="H203:I203" si="474">H204+H205+H207</f>
        <v>0</v>
      </c>
      <c r="I203" s="151">
        <f t="shared" si="474"/>
        <v>0</v>
      </c>
      <c r="J203" s="151" t="e">
        <f t="shared" si="171"/>
        <v>#DIV/0!</v>
      </c>
      <c r="K203" s="136">
        <f t="shared" ref="K203:L203" si="475">K204+K205+K207</f>
        <v>0</v>
      </c>
      <c r="L203" s="151">
        <f t="shared" si="475"/>
        <v>0</v>
      </c>
      <c r="M203" s="151" t="e">
        <f t="shared" si="172"/>
        <v>#DIV/0!</v>
      </c>
      <c r="N203" s="136">
        <f t="shared" ref="N203:O203" si="476">N204+N205+N207</f>
        <v>0</v>
      </c>
      <c r="O203" s="151">
        <f t="shared" si="476"/>
        <v>0</v>
      </c>
      <c r="P203" s="151" t="e">
        <f t="shared" si="173"/>
        <v>#DIV/0!</v>
      </c>
      <c r="Q203" s="136">
        <f t="shared" ref="Q203:R203" si="477">Q204+Q205+Q207</f>
        <v>0</v>
      </c>
      <c r="R203" s="151">
        <f t="shared" si="477"/>
        <v>0</v>
      </c>
      <c r="S203" s="151" t="e">
        <f t="shared" si="174"/>
        <v>#DIV/0!</v>
      </c>
      <c r="T203" s="136">
        <f t="shared" ref="T203:U203" si="478">T204+T205+T207</f>
        <v>0</v>
      </c>
      <c r="U203" s="151">
        <f t="shared" si="478"/>
        <v>0</v>
      </c>
      <c r="V203" s="151" t="e">
        <f t="shared" si="175"/>
        <v>#DIV/0!</v>
      </c>
      <c r="W203" s="136">
        <f t="shared" ref="W203:X203" si="479">W204+W205+W207</f>
        <v>0</v>
      </c>
      <c r="X203" s="151">
        <f t="shared" si="479"/>
        <v>0</v>
      </c>
      <c r="Y203" s="151" t="e">
        <f t="shared" si="176"/>
        <v>#DIV/0!</v>
      </c>
      <c r="Z203" s="136">
        <f t="shared" ref="Z203:AA203" si="480">Z204+Z205+Z207</f>
        <v>0</v>
      </c>
      <c r="AA203" s="151">
        <f t="shared" si="480"/>
        <v>0</v>
      </c>
      <c r="AB203" s="151" t="e">
        <f t="shared" si="164"/>
        <v>#DIV/0!</v>
      </c>
      <c r="AC203" s="136">
        <f t="shared" ref="AC203:AD203" si="481">AC204+AC205+AC207</f>
        <v>295.89999999999998</v>
      </c>
      <c r="AD203" s="151">
        <f t="shared" si="481"/>
        <v>0</v>
      </c>
      <c r="AE203" s="151">
        <f t="shared" si="165"/>
        <v>0</v>
      </c>
      <c r="AF203" s="136">
        <f t="shared" ref="AF203:AG203" si="482">AF204+AF205+AF207</f>
        <v>0</v>
      </c>
      <c r="AG203" s="151">
        <f t="shared" si="482"/>
        <v>0</v>
      </c>
      <c r="AH203" s="151" t="e">
        <f t="shared" si="166"/>
        <v>#DIV/0!</v>
      </c>
      <c r="AI203" s="136">
        <f t="shared" ref="AI203:AJ203" si="483">AI204+AI205+AI207</f>
        <v>0</v>
      </c>
      <c r="AJ203" s="151">
        <f t="shared" si="483"/>
        <v>0</v>
      </c>
      <c r="AK203" s="151" t="e">
        <f t="shared" si="167"/>
        <v>#DIV/0!</v>
      </c>
      <c r="AL203" s="136">
        <f t="shared" ref="AL203:AM203" si="484">AL204+AL205+AL207</f>
        <v>0</v>
      </c>
      <c r="AM203" s="151">
        <f t="shared" si="484"/>
        <v>0</v>
      </c>
      <c r="AN203" s="151" t="e">
        <f t="shared" si="168"/>
        <v>#DIV/0!</v>
      </c>
      <c r="AO203" s="136">
        <f t="shared" ref="AO203:AP203" si="485">AO204+AO205+AO207</f>
        <v>0</v>
      </c>
      <c r="AP203" s="151">
        <f t="shared" si="485"/>
        <v>0</v>
      </c>
      <c r="AQ203" s="151" t="e">
        <f t="shared" si="177"/>
        <v>#DIV/0!</v>
      </c>
      <c r="AR203" s="195"/>
    </row>
    <row r="204" spans="1:44" ht="31.2">
      <c r="A204" s="340"/>
      <c r="B204" s="333"/>
      <c r="C204" s="355"/>
      <c r="D204" s="152" t="s">
        <v>2</v>
      </c>
      <c r="E204" s="136">
        <f t="shared" ref="E204:F205" si="486">H204+K204+N204+Q204+T204+W204+Z204+AC204+AF204+AI204+AL204+AO204</f>
        <v>0</v>
      </c>
      <c r="F204" s="156">
        <f t="shared" si="486"/>
        <v>0</v>
      </c>
      <c r="G204" s="153" t="e">
        <f t="shared" si="170"/>
        <v>#DIV/0!</v>
      </c>
      <c r="H204" s="162"/>
      <c r="I204" s="163"/>
      <c r="J204" s="153" t="e">
        <f t="shared" si="171"/>
        <v>#DIV/0!</v>
      </c>
      <c r="K204" s="162"/>
      <c r="L204" s="163"/>
      <c r="M204" s="153" t="e">
        <f t="shared" si="172"/>
        <v>#DIV/0!</v>
      </c>
      <c r="N204" s="162"/>
      <c r="O204" s="163"/>
      <c r="P204" s="153" t="e">
        <f t="shared" si="173"/>
        <v>#DIV/0!</v>
      </c>
      <c r="Q204" s="162"/>
      <c r="R204" s="163"/>
      <c r="S204" s="153" t="e">
        <f t="shared" si="174"/>
        <v>#DIV/0!</v>
      </c>
      <c r="T204" s="162"/>
      <c r="U204" s="163"/>
      <c r="V204" s="153" t="e">
        <f t="shared" si="175"/>
        <v>#DIV/0!</v>
      </c>
      <c r="W204" s="162"/>
      <c r="X204" s="163"/>
      <c r="Y204" s="153" t="e">
        <f t="shared" si="176"/>
        <v>#DIV/0!</v>
      </c>
      <c r="Z204" s="162"/>
      <c r="AA204" s="163"/>
      <c r="AB204" s="153" t="e">
        <f t="shared" si="164"/>
        <v>#DIV/0!</v>
      </c>
      <c r="AC204" s="162"/>
      <c r="AD204" s="163"/>
      <c r="AE204" s="153" t="e">
        <f t="shared" si="165"/>
        <v>#DIV/0!</v>
      </c>
      <c r="AF204" s="162"/>
      <c r="AG204" s="163"/>
      <c r="AH204" s="153" t="e">
        <f t="shared" si="166"/>
        <v>#DIV/0!</v>
      </c>
      <c r="AI204" s="162"/>
      <c r="AJ204" s="163"/>
      <c r="AK204" s="153" t="e">
        <f t="shared" si="167"/>
        <v>#DIV/0!</v>
      </c>
      <c r="AL204" s="162"/>
      <c r="AM204" s="163"/>
      <c r="AN204" s="153" t="e">
        <f t="shared" si="168"/>
        <v>#DIV/0!</v>
      </c>
      <c r="AO204" s="162"/>
      <c r="AP204" s="163"/>
      <c r="AQ204" s="153" t="e">
        <f t="shared" si="177"/>
        <v>#DIV/0!</v>
      </c>
      <c r="AR204" s="163"/>
    </row>
    <row r="205" spans="1:44" ht="15.6">
      <c r="A205" s="340"/>
      <c r="B205" s="333"/>
      <c r="C205" s="355"/>
      <c r="D205" s="152" t="s">
        <v>43</v>
      </c>
      <c r="E205" s="136">
        <f t="shared" si="486"/>
        <v>295.89999999999998</v>
      </c>
      <c r="F205" s="156">
        <f t="shared" si="486"/>
        <v>0</v>
      </c>
      <c r="G205" s="153">
        <f t="shared" si="170"/>
        <v>0</v>
      </c>
      <c r="H205" s="162"/>
      <c r="I205" s="163"/>
      <c r="J205" s="153" t="e">
        <f t="shared" si="171"/>
        <v>#DIV/0!</v>
      </c>
      <c r="K205" s="162"/>
      <c r="L205" s="163"/>
      <c r="M205" s="153" t="e">
        <f t="shared" si="172"/>
        <v>#DIV/0!</v>
      </c>
      <c r="N205" s="162"/>
      <c r="O205" s="163"/>
      <c r="P205" s="153" t="e">
        <f t="shared" si="173"/>
        <v>#DIV/0!</v>
      </c>
      <c r="Q205" s="162"/>
      <c r="R205" s="163"/>
      <c r="S205" s="153" t="e">
        <f t="shared" si="174"/>
        <v>#DIV/0!</v>
      </c>
      <c r="T205" s="162"/>
      <c r="U205" s="163"/>
      <c r="V205" s="153" t="e">
        <f t="shared" si="175"/>
        <v>#DIV/0!</v>
      </c>
      <c r="W205" s="162"/>
      <c r="X205" s="163"/>
      <c r="Y205" s="153" t="e">
        <f t="shared" si="176"/>
        <v>#DIV/0!</v>
      </c>
      <c r="Z205" s="162"/>
      <c r="AA205" s="163"/>
      <c r="AB205" s="153" t="e">
        <f t="shared" si="164"/>
        <v>#DIV/0!</v>
      </c>
      <c r="AC205" s="162">
        <v>295.89999999999998</v>
      </c>
      <c r="AD205" s="163"/>
      <c r="AE205" s="153">
        <f t="shared" si="165"/>
        <v>0</v>
      </c>
      <c r="AF205" s="162"/>
      <c r="AG205" s="163"/>
      <c r="AH205" s="153" t="e">
        <f t="shared" si="166"/>
        <v>#DIV/0!</v>
      </c>
      <c r="AI205" s="162"/>
      <c r="AJ205" s="163"/>
      <c r="AK205" s="153" t="e">
        <f t="shared" si="167"/>
        <v>#DIV/0!</v>
      </c>
      <c r="AL205" s="162"/>
      <c r="AM205" s="163"/>
      <c r="AN205" s="153" t="e">
        <f t="shared" si="168"/>
        <v>#DIV/0!</v>
      </c>
      <c r="AO205" s="162"/>
      <c r="AP205" s="163"/>
      <c r="AQ205" s="153" t="e">
        <f t="shared" si="177"/>
        <v>#DIV/0!</v>
      </c>
      <c r="AR205" s="163"/>
    </row>
    <row r="206" spans="1:44" s="161" customFormat="1" ht="46.8">
      <c r="A206" s="340"/>
      <c r="B206" s="333"/>
      <c r="C206" s="355"/>
      <c r="D206" s="152" t="s">
        <v>303</v>
      </c>
      <c r="E206" s="136">
        <f t="shared" ref="E206:F206" si="487">H206+K206+N206+Q206+T206+W206+Z206+AC206+AF206+AI206+AO206</f>
        <v>0</v>
      </c>
      <c r="F206" s="153">
        <f t="shared" si="487"/>
        <v>0</v>
      </c>
      <c r="G206" s="153" t="e">
        <f t="shared" si="170"/>
        <v>#DIV/0!</v>
      </c>
      <c r="H206" s="162"/>
      <c r="I206" s="163"/>
      <c r="J206" s="153" t="e">
        <f t="shared" si="171"/>
        <v>#DIV/0!</v>
      </c>
      <c r="K206" s="162"/>
      <c r="L206" s="163"/>
      <c r="M206" s="153" t="e">
        <f t="shared" si="172"/>
        <v>#DIV/0!</v>
      </c>
      <c r="N206" s="162"/>
      <c r="O206" s="163"/>
      <c r="P206" s="153" t="e">
        <f t="shared" si="173"/>
        <v>#DIV/0!</v>
      </c>
      <c r="Q206" s="162"/>
      <c r="R206" s="163"/>
      <c r="S206" s="153" t="e">
        <f t="shared" si="174"/>
        <v>#DIV/0!</v>
      </c>
      <c r="T206" s="162"/>
      <c r="U206" s="163"/>
      <c r="V206" s="153" t="e">
        <f t="shared" si="175"/>
        <v>#DIV/0!</v>
      </c>
      <c r="W206" s="162"/>
      <c r="X206" s="163"/>
      <c r="Y206" s="153" t="e">
        <f t="shared" si="176"/>
        <v>#DIV/0!</v>
      </c>
      <c r="Z206" s="162"/>
      <c r="AA206" s="163"/>
      <c r="AB206" s="153" t="e">
        <f t="shared" si="164"/>
        <v>#DIV/0!</v>
      </c>
      <c r="AC206" s="162"/>
      <c r="AD206" s="163"/>
      <c r="AE206" s="153" t="e">
        <f t="shared" si="165"/>
        <v>#DIV/0!</v>
      </c>
      <c r="AF206" s="162"/>
      <c r="AG206" s="163"/>
      <c r="AH206" s="153" t="e">
        <f t="shared" si="166"/>
        <v>#DIV/0!</v>
      </c>
      <c r="AI206" s="162"/>
      <c r="AJ206" s="163"/>
      <c r="AK206" s="153" t="e">
        <f t="shared" si="167"/>
        <v>#DIV/0!</v>
      </c>
      <c r="AL206" s="162"/>
      <c r="AM206" s="163"/>
      <c r="AN206" s="153" t="e">
        <f t="shared" si="168"/>
        <v>#DIV/0!</v>
      </c>
      <c r="AO206" s="162"/>
      <c r="AP206" s="153"/>
      <c r="AQ206" s="153"/>
      <c r="AR206" s="158"/>
    </row>
    <row r="207" spans="1:44" ht="31.2">
      <c r="A207" s="340"/>
      <c r="B207" s="333"/>
      <c r="C207" s="355"/>
      <c r="D207" s="152" t="s">
        <v>308</v>
      </c>
      <c r="E207" s="136">
        <f t="shared" ref="E207:F207" si="488">H207+K207+N207+Q207+T207+W207+Z207+AC207+AF207+AI207+AL207+AO207</f>
        <v>0</v>
      </c>
      <c r="F207" s="156">
        <f t="shared" si="488"/>
        <v>0</v>
      </c>
      <c r="G207" s="153" t="e">
        <f t="shared" si="170"/>
        <v>#DIV/0!</v>
      </c>
      <c r="H207" s="162"/>
      <c r="I207" s="163"/>
      <c r="J207" s="153" t="e">
        <f t="shared" si="171"/>
        <v>#DIV/0!</v>
      </c>
      <c r="K207" s="162"/>
      <c r="L207" s="163"/>
      <c r="M207" s="153" t="e">
        <f t="shared" si="172"/>
        <v>#DIV/0!</v>
      </c>
      <c r="N207" s="162"/>
      <c r="O207" s="163"/>
      <c r="P207" s="153" t="e">
        <f t="shared" si="173"/>
        <v>#DIV/0!</v>
      </c>
      <c r="Q207" s="162"/>
      <c r="R207" s="163"/>
      <c r="S207" s="153" t="e">
        <f t="shared" si="174"/>
        <v>#DIV/0!</v>
      </c>
      <c r="T207" s="162"/>
      <c r="U207" s="163"/>
      <c r="V207" s="153" t="e">
        <f t="shared" si="175"/>
        <v>#DIV/0!</v>
      </c>
      <c r="W207" s="162"/>
      <c r="X207" s="163"/>
      <c r="Y207" s="153" t="e">
        <f t="shared" si="176"/>
        <v>#DIV/0!</v>
      </c>
      <c r="Z207" s="162"/>
      <c r="AA207" s="163"/>
      <c r="AB207" s="153" t="e">
        <f t="shared" si="164"/>
        <v>#DIV/0!</v>
      </c>
      <c r="AC207" s="162"/>
      <c r="AD207" s="163"/>
      <c r="AE207" s="153" t="e">
        <f t="shared" si="165"/>
        <v>#DIV/0!</v>
      </c>
      <c r="AF207" s="162"/>
      <c r="AG207" s="163"/>
      <c r="AH207" s="153" t="e">
        <f t="shared" si="166"/>
        <v>#DIV/0!</v>
      </c>
      <c r="AI207" s="162"/>
      <c r="AJ207" s="163"/>
      <c r="AK207" s="153" t="e">
        <f t="shared" si="167"/>
        <v>#DIV/0!</v>
      </c>
      <c r="AL207" s="162"/>
      <c r="AM207" s="163"/>
      <c r="AN207" s="153" t="e">
        <f t="shared" si="168"/>
        <v>#DIV/0!</v>
      </c>
      <c r="AO207" s="162"/>
      <c r="AP207" s="163"/>
      <c r="AQ207" s="153" t="e">
        <f t="shared" ref="AQ207" si="489">(AP207/AO207)*100</f>
        <v>#DIV/0!</v>
      </c>
      <c r="AR207" s="163"/>
    </row>
    <row r="208" spans="1:44" ht="15.6">
      <c r="A208" s="340" t="s">
        <v>7</v>
      </c>
      <c r="B208" s="335" t="s">
        <v>364</v>
      </c>
      <c r="C208" s="336" t="s">
        <v>365</v>
      </c>
      <c r="D208" s="150" t="s">
        <v>307</v>
      </c>
      <c r="E208" s="136">
        <f>E209+E210+E211</f>
        <v>0</v>
      </c>
      <c r="F208" s="151">
        <f t="shared" ref="F208:AP208" si="490">F209+F210+F211</f>
        <v>0</v>
      </c>
      <c r="G208" s="151" t="e">
        <f t="shared" si="170"/>
        <v>#DIV/0!</v>
      </c>
      <c r="H208" s="136">
        <f t="shared" si="490"/>
        <v>0</v>
      </c>
      <c r="I208" s="151">
        <f t="shared" si="490"/>
        <v>0</v>
      </c>
      <c r="J208" s="151" t="e">
        <f t="shared" si="171"/>
        <v>#DIV/0!</v>
      </c>
      <c r="K208" s="136">
        <f t="shared" ref="K208" si="491">K209+K210+K211</f>
        <v>0</v>
      </c>
      <c r="L208" s="151">
        <f t="shared" si="490"/>
        <v>0</v>
      </c>
      <c r="M208" s="151" t="e">
        <f t="shared" si="172"/>
        <v>#DIV/0!</v>
      </c>
      <c r="N208" s="136">
        <f t="shared" ref="N208" si="492">N209+N210+N211</f>
        <v>0</v>
      </c>
      <c r="O208" s="151">
        <f t="shared" si="490"/>
        <v>0</v>
      </c>
      <c r="P208" s="151" t="e">
        <f t="shared" si="173"/>
        <v>#DIV/0!</v>
      </c>
      <c r="Q208" s="136">
        <f t="shared" ref="Q208" si="493">Q209+Q210+Q211</f>
        <v>0</v>
      </c>
      <c r="R208" s="151">
        <f t="shared" si="490"/>
        <v>0</v>
      </c>
      <c r="S208" s="151" t="e">
        <f t="shared" si="174"/>
        <v>#DIV/0!</v>
      </c>
      <c r="T208" s="136">
        <f t="shared" ref="T208" si="494">T209+T210+T211</f>
        <v>0</v>
      </c>
      <c r="U208" s="151">
        <f t="shared" si="490"/>
        <v>0</v>
      </c>
      <c r="V208" s="151" t="e">
        <f t="shared" si="175"/>
        <v>#DIV/0!</v>
      </c>
      <c r="W208" s="136">
        <f t="shared" ref="W208" si="495">W209+W210+W211</f>
        <v>0</v>
      </c>
      <c r="X208" s="151">
        <f t="shared" si="490"/>
        <v>0</v>
      </c>
      <c r="Y208" s="151" t="e">
        <f t="shared" si="176"/>
        <v>#DIV/0!</v>
      </c>
      <c r="Z208" s="136">
        <f t="shared" ref="Z208" si="496">Z209+Z210+Z211</f>
        <v>0</v>
      </c>
      <c r="AA208" s="151">
        <f t="shared" si="490"/>
        <v>0</v>
      </c>
      <c r="AB208" s="151" t="e">
        <f t="shared" si="164"/>
        <v>#DIV/0!</v>
      </c>
      <c r="AC208" s="136">
        <f t="shared" si="490"/>
        <v>0</v>
      </c>
      <c r="AD208" s="151">
        <f t="shared" si="490"/>
        <v>0</v>
      </c>
      <c r="AE208" s="151" t="e">
        <f t="shared" si="165"/>
        <v>#DIV/0!</v>
      </c>
      <c r="AF208" s="136">
        <f t="shared" si="490"/>
        <v>0</v>
      </c>
      <c r="AG208" s="151">
        <f t="shared" si="490"/>
        <v>0</v>
      </c>
      <c r="AH208" s="151" t="e">
        <f t="shared" si="166"/>
        <v>#DIV/0!</v>
      </c>
      <c r="AI208" s="136">
        <f t="shared" si="490"/>
        <v>0</v>
      </c>
      <c r="AJ208" s="151">
        <f t="shared" si="490"/>
        <v>0</v>
      </c>
      <c r="AK208" s="151" t="e">
        <f t="shared" si="167"/>
        <v>#DIV/0!</v>
      </c>
      <c r="AL208" s="136">
        <f t="shared" si="490"/>
        <v>0</v>
      </c>
      <c r="AM208" s="151">
        <f t="shared" si="490"/>
        <v>0</v>
      </c>
      <c r="AN208" s="151" t="e">
        <f t="shared" si="168"/>
        <v>#DIV/0!</v>
      </c>
      <c r="AO208" s="136">
        <f t="shared" si="490"/>
        <v>0</v>
      </c>
      <c r="AP208" s="151">
        <f t="shared" si="490"/>
        <v>0</v>
      </c>
      <c r="AQ208" s="151" t="e">
        <f t="shared" si="177"/>
        <v>#DIV/0!</v>
      </c>
      <c r="AR208" s="177"/>
    </row>
    <row r="209" spans="1:44" ht="31.2">
      <c r="A209" s="340"/>
      <c r="B209" s="335"/>
      <c r="C209" s="336"/>
      <c r="D209" s="155" t="s">
        <v>2</v>
      </c>
      <c r="E209" s="136">
        <f t="shared" ref="E209:F211" si="497">H209+K209+N209+Q209+T209+W209+Z209+AC209+AF209+AI209+AL209+AO209</f>
        <v>0</v>
      </c>
      <c r="F209" s="156">
        <f t="shared" si="497"/>
        <v>0</v>
      </c>
      <c r="G209" s="153" t="e">
        <f t="shared" si="170"/>
        <v>#DIV/0!</v>
      </c>
      <c r="H209" s="162"/>
      <c r="I209" s="163"/>
      <c r="J209" s="153" t="e">
        <f t="shared" si="171"/>
        <v>#DIV/0!</v>
      </c>
      <c r="K209" s="162"/>
      <c r="L209" s="163"/>
      <c r="M209" s="153" t="e">
        <f t="shared" si="172"/>
        <v>#DIV/0!</v>
      </c>
      <c r="N209" s="162"/>
      <c r="O209" s="163"/>
      <c r="P209" s="153" t="e">
        <f t="shared" si="173"/>
        <v>#DIV/0!</v>
      </c>
      <c r="Q209" s="162"/>
      <c r="R209" s="163"/>
      <c r="S209" s="153" t="e">
        <f t="shared" si="174"/>
        <v>#DIV/0!</v>
      </c>
      <c r="T209" s="162"/>
      <c r="U209" s="163"/>
      <c r="V209" s="153" t="e">
        <f t="shared" si="175"/>
        <v>#DIV/0!</v>
      </c>
      <c r="W209" s="162"/>
      <c r="X209" s="163"/>
      <c r="Y209" s="153" t="e">
        <f t="shared" si="176"/>
        <v>#DIV/0!</v>
      </c>
      <c r="Z209" s="162"/>
      <c r="AA209" s="163"/>
      <c r="AB209" s="153" t="e">
        <f t="shared" si="164"/>
        <v>#DIV/0!</v>
      </c>
      <c r="AC209" s="162"/>
      <c r="AD209" s="163"/>
      <c r="AE209" s="153" t="e">
        <f t="shared" si="165"/>
        <v>#DIV/0!</v>
      </c>
      <c r="AF209" s="162"/>
      <c r="AG209" s="163"/>
      <c r="AH209" s="153" t="e">
        <f t="shared" si="166"/>
        <v>#DIV/0!</v>
      </c>
      <c r="AI209" s="162"/>
      <c r="AJ209" s="163"/>
      <c r="AK209" s="153" t="e">
        <f t="shared" si="167"/>
        <v>#DIV/0!</v>
      </c>
      <c r="AL209" s="162"/>
      <c r="AM209" s="163"/>
      <c r="AN209" s="153" t="e">
        <f t="shared" si="168"/>
        <v>#DIV/0!</v>
      </c>
      <c r="AO209" s="162"/>
      <c r="AP209" s="163"/>
      <c r="AQ209" s="153" t="e">
        <f t="shared" si="177"/>
        <v>#DIV/0!</v>
      </c>
      <c r="AR209" s="163"/>
    </row>
    <row r="210" spans="1:44" ht="15.6">
      <c r="A210" s="340"/>
      <c r="B210" s="335"/>
      <c r="C210" s="336"/>
      <c r="D210" s="155" t="s">
        <v>43</v>
      </c>
      <c r="E210" s="136">
        <f t="shared" si="497"/>
        <v>0</v>
      </c>
      <c r="F210" s="156">
        <f t="shared" si="497"/>
        <v>0</v>
      </c>
      <c r="G210" s="153" t="e">
        <f t="shared" si="170"/>
        <v>#DIV/0!</v>
      </c>
      <c r="H210" s="162"/>
      <c r="I210" s="163"/>
      <c r="J210" s="153" t="e">
        <f t="shared" si="171"/>
        <v>#DIV/0!</v>
      </c>
      <c r="K210" s="162"/>
      <c r="L210" s="163"/>
      <c r="M210" s="153" t="e">
        <f t="shared" si="172"/>
        <v>#DIV/0!</v>
      </c>
      <c r="N210" s="162"/>
      <c r="O210" s="163"/>
      <c r="P210" s="153" t="e">
        <f t="shared" si="173"/>
        <v>#DIV/0!</v>
      </c>
      <c r="Q210" s="162"/>
      <c r="R210" s="163"/>
      <c r="S210" s="153" t="e">
        <f t="shared" si="174"/>
        <v>#DIV/0!</v>
      </c>
      <c r="T210" s="162"/>
      <c r="U210" s="163"/>
      <c r="V210" s="153" t="e">
        <f t="shared" si="175"/>
        <v>#DIV/0!</v>
      </c>
      <c r="W210" s="162"/>
      <c r="X210" s="163"/>
      <c r="Y210" s="153" t="e">
        <f t="shared" si="176"/>
        <v>#DIV/0!</v>
      </c>
      <c r="Z210" s="162"/>
      <c r="AA210" s="163"/>
      <c r="AB210" s="153" t="e">
        <f t="shared" si="164"/>
        <v>#DIV/0!</v>
      </c>
      <c r="AC210" s="162"/>
      <c r="AD210" s="163"/>
      <c r="AE210" s="153" t="e">
        <f t="shared" si="165"/>
        <v>#DIV/0!</v>
      </c>
      <c r="AF210" s="162"/>
      <c r="AG210" s="163"/>
      <c r="AH210" s="153" t="e">
        <f t="shared" si="166"/>
        <v>#DIV/0!</v>
      </c>
      <c r="AI210" s="162"/>
      <c r="AJ210" s="163"/>
      <c r="AK210" s="153" t="e">
        <f t="shared" si="167"/>
        <v>#DIV/0!</v>
      </c>
      <c r="AL210" s="162"/>
      <c r="AM210" s="163"/>
      <c r="AN210" s="153" t="e">
        <f t="shared" si="168"/>
        <v>#DIV/0!</v>
      </c>
      <c r="AO210" s="162"/>
      <c r="AP210" s="163"/>
      <c r="AQ210" s="153" t="e">
        <f t="shared" si="177"/>
        <v>#DIV/0!</v>
      </c>
      <c r="AR210" s="163"/>
    </row>
    <row r="211" spans="1:44" ht="31.2">
      <c r="A211" s="340"/>
      <c r="B211" s="335"/>
      <c r="C211" s="336"/>
      <c r="D211" s="155" t="s">
        <v>308</v>
      </c>
      <c r="E211" s="136">
        <f t="shared" si="497"/>
        <v>0</v>
      </c>
      <c r="F211" s="156">
        <f t="shared" si="497"/>
        <v>0</v>
      </c>
      <c r="G211" s="153" t="e">
        <f t="shared" si="170"/>
        <v>#DIV/0!</v>
      </c>
      <c r="H211" s="162"/>
      <c r="I211" s="163"/>
      <c r="J211" s="153" t="e">
        <f t="shared" si="171"/>
        <v>#DIV/0!</v>
      </c>
      <c r="K211" s="162"/>
      <c r="L211" s="163"/>
      <c r="M211" s="153" t="e">
        <f t="shared" si="172"/>
        <v>#DIV/0!</v>
      </c>
      <c r="N211" s="162"/>
      <c r="O211" s="163"/>
      <c r="P211" s="153" t="e">
        <f t="shared" si="173"/>
        <v>#DIV/0!</v>
      </c>
      <c r="Q211" s="162"/>
      <c r="R211" s="163"/>
      <c r="S211" s="153" t="e">
        <f t="shared" si="174"/>
        <v>#DIV/0!</v>
      </c>
      <c r="T211" s="162"/>
      <c r="U211" s="163"/>
      <c r="V211" s="153" t="e">
        <f t="shared" si="175"/>
        <v>#DIV/0!</v>
      </c>
      <c r="W211" s="162"/>
      <c r="X211" s="163"/>
      <c r="Y211" s="153" t="e">
        <f t="shared" si="176"/>
        <v>#DIV/0!</v>
      </c>
      <c r="Z211" s="162"/>
      <c r="AA211" s="163"/>
      <c r="AB211" s="153" t="e">
        <f t="shared" si="164"/>
        <v>#DIV/0!</v>
      </c>
      <c r="AC211" s="162"/>
      <c r="AD211" s="163"/>
      <c r="AE211" s="153" t="e">
        <f t="shared" si="165"/>
        <v>#DIV/0!</v>
      </c>
      <c r="AF211" s="162"/>
      <c r="AG211" s="163"/>
      <c r="AH211" s="153" t="e">
        <f t="shared" si="166"/>
        <v>#DIV/0!</v>
      </c>
      <c r="AI211" s="162"/>
      <c r="AJ211" s="163"/>
      <c r="AK211" s="153" t="e">
        <f t="shared" si="167"/>
        <v>#DIV/0!</v>
      </c>
      <c r="AL211" s="162"/>
      <c r="AM211" s="163"/>
      <c r="AN211" s="153" t="e">
        <f t="shared" si="168"/>
        <v>#DIV/0!</v>
      </c>
      <c r="AO211" s="162"/>
      <c r="AP211" s="163"/>
      <c r="AQ211" s="153" t="e">
        <f t="shared" si="177"/>
        <v>#DIV/0!</v>
      </c>
      <c r="AR211" s="163"/>
    </row>
    <row r="212" spans="1:44" ht="15.6">
      <c r="A212" s="340" t="s">
        <v>8</v>
      </c>
      <c r="B212" s="335" t="s">
        <v>366</v>
      </c>
      <c r="C212" s="336" t="s">
        <v>325</v>
      </c>
      <c r="D212" s="150" t="s">
        <v>307</v>
      </c>
      <c r="E212" s="136">
        <f>E213+E214+E215</f>
        <v>1690</v>
      </c>
      <c r="F212" s="151">
        <f t="shared" ref="F212:AP212" si="498">F213+F214+F215</f>
        <v>1300</v>
      </c>
      <c r="G212" s="151">
        <f t="shared" si="170"/>
        <v>76.923076923076934</v>
      </c>
      <c r="H212" s="136">
        <f t="shared" si="498"/>
        <v>0</v>
      </c>
      <c r="I212" s="151">
        <f t="shared" si="498"/>
        <v>0</v>
      </c>
      <c r="J212" s="151" t="e">
        <f t="shared" si="171"/>
        <v>#DIV/0!</v>
      </c>
      <c r="K212" s="136">
        <f t="shared" ref="K212" si="499">K213+K214+K215</f>
        <v>0</v>
      </c>
      <c r="L212" s="151">
        <f t="shared" si="498"/>
        <v>0</v>
      </c>
      <c r="M212" s="151" t="e">
        <f t="shared" si="172"/>
        <v>#DIV/0!</v>
      </c>
      <c r="N212" s="136">
        <f t="shared" ref="N212" si="500">N213+N214+N215</f>
        <v>540</v>
      </c>
      <c r="O212" s="151">
        <f t="shared" si="498"/>
        <v>540</v>
      </c>
      <c r="P212" s="151">
        <f t="shared" si="173"/>
        <v>100</v>
      </c>
      <c r="Q212" s="136">
        <f t="shared" ref="Q212" si="501">Q213+Q214+Q215</f>
        <v>272</v>
      </c>
      <c r="R212" s="151">
        <f t="shared" si="498"/>
        <v>272</v>
      </c>
      <c r="S212" s="151">
        <f t="shared" si="174"/>
        <v>100</v>
      </c>
      <c r="T212" s="136">
        <f t="shared" ref="T212" si="502">T213+T214+T215</f>
        <v>200</v>
      </c>
      <c r="U212" s="151">
        <f t="shared" si="498"/>
        <v>200</v>
      </c>
      <c r="V212" s="151">
        <f t="shared" si="175"/>
        <v>100</v>
      </c>
      <c r="W212" s="136">
        <f t="shared" ref="W212" si="503">W213+W214+W215</f>
        <v>288</v>
      </c>
      <c r="X212" s="151">
        <f t="shared" si="498"/>
        <v>288</v>
      </c>
      <c r="Y212" s="151">
        <f t="shared" si="176"/>
        <v>100</v>
      </c>
      <c r="Z212" s="136">
        <f t="shared" ref="Z212" si="504">Z213+Z214+Z215</f>
        <v>245</v>
      </c>
      <c r="AA212" s="151">
        <f t="shared" si="498"/>
        <v>0</v>
      </c>
      <c r="AB212" s="151">
        <f t="shared" si="164"/>
        <v>0</v>
      </c>
      <c r="AC212" s="136">
        <f t="shared" si="498"/>
        <v>145</v>
      </c>
      <c r="AD212" s="151">
        <f t="shared" si="498"/>
        <v>0</v>
      </c>
      <c r="AE212" s="151">
        <f t="shared" si="165"/>
        <v>0</v>
      </c>
      <c r="AF212" s="136">
        <f t="shared" si="498"/>
        <v>0</v>
      </c>
      <c r="AG212" s="151">
        <f t="shared" si="498"/>
        <v>0</v>
      </c>
      <c r="AH212" s="151" t="e">
        <f t="shared" si="166"/>
        <v>#DIV/0!</v>
      </c>
      <c r="AI212" s="136">
        <f t="shared" si="498"/>
        <v>0</v>
      </c>
      <c r="AJ212" s="151">
        <f t="shared" si="498"/>
        <v>0</v>
      </c>
      <c r="AK212" s="151" t="e">
        <f t="shared" si="167"/>
        <v>#DIV/0!</v>
      </c>
      <c r="AL212" s="136">
        <f t="shared" si="498"/>
        <v>0</v>
      </c>
      <c r="AM212" s="151">
        <f t="shared" si="498"/>
        <v>0</v>
      </c>
      <c r="AN212" s="151" t="e">
        <f t="shared" si="168"/>
        <v>#DIV/0!</v>
      </c>
      <c r="AO212" s="136">
        <f t="shared" si="498"/>
        <v>0</v>
      </c>
      <c r="AP212" s="151">
        <f t="shared" si="498"/>
        <v>0</v>
      </c>
      <c r="AQ212" s="151" t="e">
        <f t="shared" si="177"/>
        <v>#DIV/0!</v>
      </c>
      <c r="AR212" s="177"/>
    </row>
    <row r="213" spans="1:44" ht="31.2">
      <c r="A213" s="340"/>
      <c r="B213" s="335"/>
      <c r="C213" s="336"/>
      <c r="D213" s="155" t="s">
        <v>2</v>
      </c>
      <c r="E213" s="136">
        <f t="shared" ref="E213:F215" si="505">H213+K213+N213+Q213+T213+W213+Z213+AC213+AF213+AI213+AL213+AO213</f>
        <v>700</v>
      </c>
      <c r="F213" s="156">
        <f t="shared" si="505"/>
        <v>700</v>
      </c>
      <c r="G213" s="153">
        <f t="shared" si="170"/>
        <v>100</v>
      </c>
      <c r="H213" s="162">
        <v>0</v>
      </c>
      <c r="I213" s="163"/>
      <c r="J213" s="153" t="e">
        <f t="shared" si="171"/>
        <v>#DIV/0!</v>
      </c>
      <c r="K213" s="162">
        <v>0</v>
      </c>
      <c r="L213" s="163"/>
      <c r="M213" s="153" t="e">
        <f t="shared" si="172"/>
        <v>#DIV/0!</v>
      </c>
      <c r="N213" s="162">
        <v>0</v>
      </c>
      <c r="O213" s="163">
        <v>0</v>
      </c>
      <c r="P213" s="153" t="e">
        <f t="shared" si="173"/>
        <v>#DIV/0!</v>
      </c>
      <c r="Q213" s="162">
        <v>272</v>
      </c>
      <c r="R213" s="163">
        <v>272</v>
      </c>
      <c r="S213" s="153">
        <f t="shared" si="174"/>
        <v>100</v>
      </c>
      <c r="T213" s="162">
        <v>200</v>
      </c>
      <c r="U213" s="163">
        <v>200</v>
      </c>
      <c r="V213" s="153">
        <f t="shared" si="175"/>
        <v>100</v>
      </c>
      <c r="W213" s="162">
        <v>228</v>
      </c>
      <c r="X213" s="163">
        <v>228</v>
      </c>
      <c r="Y213" s="153">
        <f t="shared" si="176"/>
        <v>100</v>
      </c>
      <c r="Z213" s="162">
        <v>0</v>
      </c>
      <c r="AA213" s="163"/>
      <c r="AB213" s="153" t="e">
        <f t="shared" si="164"/>
        <v>#DIV/0!</v>
      </c>
      <c r="AC213" s="162">
        <v>0</v>
      </c>
      <c r="AD213" s="163"/>
      <c r="AE213" s="153" t="e">
        <f t="shared" si="165"/>
        <v>#DIV/0!</v>
      </c>
      <c r="AF213" s="162">
        <v>0</v>
      </c>
      <c r="AG213" s="163"/>
      <c r="AH213" s="153" t="e">
        <f t="shared" si="166"/>
        <v>#DIV/0!</v>
      </c>
      <c r="AI213" s="162">
        <v>0</v>
      </c>
      <c r="AJ213" s="163"/>
      <c r="AK213" s="153" t="e">
        <f t="shared" si="167"/>
        <v>#DIV/0!</v>
      </c>
      <c r="AL213" s="162">
        <v>0</v>
      </c>
      <c r="AM213" s="163"/>
      <c r="AN213" s="153" t="e">
        <f t="shared" si="168"/>
        <v>#DIV/0!</v>
      </c>
      <c r="AO213" s="162">
        <v>0</v>
      </c>
      <c r="AP213" s="163"/>
      <c r="AQ213" s="153" t="e">
        <f t="shared" si="177"/>
        <v>#DIV/0!</v>
      </c>
      <c r="AR213" s="163"/>
    </row>
    <row r="214" spans="1:44" ht="15.6">
      <c r="A214" s="340"/>
      <c r="B214" s="335"/>
      <c r="C214" s="336"/>
      <c r="D214" s="155" t="s">
        <v>43</v>
      </c>
      <c r="E214" s="136">
        <f t="shared" si="505"/>
        <v>990</v>
      </c>
      <c r="F214" s="156">
        <f t="shared" si="505"/>
        <v>600</v>
      </c>
      <c r="G214" s="153">
        <f t="shared" si="170"/>
        <v>60.606060606060609</v>
      </c>
      <c r="H214" s="162">
        <v>0</v>
      </c>
      <c r="I214" s="163"/>
      <c r="J214" s="153" t="e">
        <f t="shared" si="171"/>
        <v>#DIV/0!</v>
      </c>
      <c r="K214" s="162">
        <v>0</v>
      </c>
      <c r="L214" s="163"/>
      <c r="M214" s="153" t="e">
        <f t="shared" si="172"/>
        <v>#DIV/0!</v>
      </c>
      <c r="N214" s="162">
        <v>540</v>
      </c>
      <c r="O214" s="163">
        <v>540</v>
      </c>
      <c r="P214" s="153">
        <f t="shared" si="173"/>
        <v>100</v>
      </c>
      <c r="Q214" s="162">
        <v>0</v>
      </c>
      <c r="R214" s="163"/>
      <c r="S214" s="153" t="e">
        <f t="shared" si="174"/>
        <v>#DIV/0!</v>
      </c>
      <c r="T214" s="162">
        <v>0</v>
      </c>
      <c r="U214" s="163"/>
      <c r="V214" s="153" t="e">
        <f t="shared" si="175"/>
        <v>#DIV/0!</v>
      </c>
      <c r="W214" s="162">
        <v>60</v>
      </c>
      <c r="X214" s="163">
        <v>60</v>
      </c>
      <c r="Y214" s="153">
        <f t="shared" si="176"/>
        <v>100</v>
      </c>
      <c r="Z214" s="162">
        <f>145+100</f>
        <v>245</v>
      </c>
      <c r="AA214" s="163"/>
      <c r="AB214" s="153">
        <f t="shared" si="164"/>
        <v>0</v>
      </c>
      <c r="AC214" s="162">
        <v>145</v>
      </c>
      <c r="AD214" s="163"/>
      <c r="AE214" s="153">
        <f t="shared" si="165"/>
        <v>0</v>
      </c>
      <c r="AF214" s="162">
        <v>0</v>
      </c>
      <c r="AG214" s="163"/>
      <c r="AH214" s="153" t="e">
        <f t="shared" si="166"/>
        <v>#DIV/0!</v>
      </c>
      <c r="AI214" s="162">
        <v>0</v>
      </c>
      <c r="AJ214" s="163"/>
      <c r="AK214" s="153" t="e">
        <f t="shared" si="167"/>
        <v>#DIV/0!</v>
      </c>
      <c r="AL214" s="162">
        <v>0</v>
      </c>
      <c r="AM214" s="163"/>
      <c r="AN214" s="153" t="e">
        <f t="shared" si="168"/>
        <v>#DIV/0!</v>
      </c>
      <c r="AO214" s="162">
        <v>0</v>
      </c>
      <c r="AP214" s="163"/>
      <c r="AQ214" s="153" t="e">
        <f t="shared" si="177"/>
        <v>#DIV/0!</v>
      </c>
      <c r="AR214" s="163"/>
    </row>
    <row r="215" spans="1:44" ht="31.2">
      <c r="A215" s="340"/>
      <c r="B215" s="335"/>
      <c r="C215" s="336"/>
      <c r="D215" s="155" t="s">
        <v>308</v>
      </c>
      <c r="E215" s="136">
        <f t="shared" si="505"/>
        <v>0</v>
      </c>
      <c r="F215" s="156">
        <f t="shared" si="505"/>
        <v>0</v>
      </c>
      <c r="G215" s="153" t="e">
        <f t="shared" si="170"/>
        <v>#DIV/0!</v>
      </c>
      <c r="H215" s="162">
        <v>0</v>
      </c>
      <c r="I215" s="163"/>
      <c r="J215" s="153" t="e">
        <f t="shared" si="171"/>
        <v>#DIV/0!</v>
      </c>
      <c r="K215" s="162">
        <v>0</v>
      </c>
      <c r="L215" s="163"/>
      <c r="M215" s="153" t="e">
        <f t="shared" si="172"/>
        <v>#DIV/0!</v>
      </c>
      <c r="N215" s="162"/>
      <c r="O215" s="163"/>
      <c r="P215" s="153" t="e">
        <f t="shared" si="173"/>
        <v>#DIV/0!</v>
      </c>
      <c r="Q215" s="162"/>
      <c r="R215" s="163"/>
      <c r="S215" s="153"/>
      <c r="T215" s="162"/>
      <c r="U215" s="163"/>
      <c r="V215" s="153"/>
      <c r="W215" s="162"/>
      <c r="X215" s="163"/>
      <c r="Y215" s="153" t="e">
        <f t="shared" si="176"/>
        <v>#DIV/0!</v>
      </c>
      <c r="Z215" s="162"/>
      <c r="AA215" s="163"/>
      <c r="AB215" s="153" t="e">
        <f t="shared" si="164"/>
        <v>#DIV/0!</v>
      </c>
      <c r="AC215" s="162"/>
      <c r="AD215" s="163"/>
      <c r="AE215" s="153" t="e">
        <f t="shared" si="165"/>
        <v>#DIV/0!</v>
      </c>
      <c r="AF215" s="162"/>
      <c r="AG215" s="163"/>
      <c r="AH215" s="153" t="e">
        <f t="shared" si="166"/>
        <v>#DIV/0!</v>
      </c>
      <c r="AI215" s="162"/>
      <c r="AJ215" s="163"/>
      <c r="AK215" s="153" t="e">
        <f t="shared" si="167"/>
        <v>#DIV/0!</v>
      </c>
      <c r="AL215" s="162"/>
      <c r="AM215" s="163"/>
      <c r="AN215" s="153" t="e">
        <f t="shared" si="168"/>
        <v>#DIV/0!</v>
      </c>
      <c r="AO215" s="162"/>
      <c r="AP215" s="163"/>
      <c r="AQ215" s="153" t="e">
        <f t="shared" si="177"/>
        <v>#DIV/0!</v>
      </c>
      <c r="AR215" s="163"/>
    </row>
    <row r="216" spans="1:44" ht="15.6">
      <c r="A216" s="340" t="s">
        <v>14</v>
      </c>
      <c r="B216" s="335" t="s">
        <v>367</v>
      </c>
      <c r="C216" s="336" t="s">
        <v>343</v>
      </c>
      <c r="D216" s="150" t="s">
        <v>307</v>
      </c>
      <c r="E216" s="136">
        <f>E217+E218+E219</f>
        <v>0</v>
      </c>
      <c r="F216" s="151">
        <f t="shared" ref="F216:AP216" si="506">F217+F218+F219</f>
        <v>0</v>
      </c>
      <c r="G216" s="151" t="e">
        <f t="shared" si="170"/>
        <v>#DIV/0!</v>
      </c>
      <c r="H216" s="136">
        <f t="shared" si="506"/>
        <v>0</v>
      </c>
      <c r="I216" s="151">
        <f t="shared" si="506"/>
        <v>0</v>
      </c>
      <c r="J216" s="151" t="e">
        <f t="shared" si="171"/>
        <v>#DIV/0!</v>
      </c>
      <c r="K216" s="136">
        <f t="shared" ref="K216" si="507">K217+K218+K219</f>
        <v>0</v>
      </c>
      <c r="L216" s="151">
        <f t="shared" si="506"/>
        <v>0</v>
      </c>
      <c r="M216" s="151" t="e">
        <f t="shared" si="172"/>
        <v>#DIV/0!</v>
      </c>
      <c r="N216" s="136">
        <f t="shared" ref="N216" si="508">N217+N218+N219</f>
        <v>0</v>
      </c>
      <c r="O216" s="151">
        <f t="shared" si="506"/>
        <v>0</v>
      </c>
      <c r="P216" s="151" t="e">
        <f t="shared" si="173"/>
        <v>#DIV/0!</v>
      </c>
      <c r="Q216" s="136">
        <f t="shared" ref="Q216" si="509">Q217+Q218+Q219</f>
        <v>0</v>
      </c>
      <c r="R216" s="151">
        <f t="shared" si="506"/>
        <v>0</v>
      </c>
      <c r="S216" s="151" t="e">
        <f t="shared" si="174"/>
        <v>#DIV/0!</v>
      </c>
      <c r="T216" s="136">
        <f t="shared" ref="T216" si="510">T217+T218+T219</f>
        <v>0</v>
      </c>
      <c r="U216" s="151">
        <f t="shared" si="506"/>
        <v>0</v>
      </c>
      <c r="V216" s="151" t="e">
        <f t="shared" si="175"/>
        <v>#DIV/0!</v>
      </c>
      <c r="W216" s="136">
        <f t="shared" ref="W216" si="511">W217+W218+W219</f>
        <v>0</v>
      </c>
      <c r="X216" s="151">
        <f t="shared" si="506"/>
        <v>0</v>
      </c>
      <c r="Y216" s="151" t="e">
        <f t="shared" si="176"/>
        <v>#DIV/0!</v>
      </c>
      <c r="Z216" s="136">
        <f t="shared" ref="Z216" si="512">Z217+Z218+Z219</f>
        <v>0</v>
      </c>
      <c r="AA216" s="151">
        <f t="shared" si="506"/>
        <v>0</v>
      </c>
      <c r="AB216" s="151" t="e">
        <f t="shared" si="164"/>
        <v>#DIV/0!</v>
      </c>
      <c r="AC216" s="136">
        <f t="shared" si="506"/>
        <v>0</v>
      </c>
      <c r="AD216" s="151">
        <f t="shared" si="506"/>
        <v>0</v>
      </c>
      <c r="AE216" s="151" t="e">
        <f t="shared" si="165"/>
        <v>#DIV/0!</v>
      </c>
      <c r="AF216" s="136">
        <f t="shared" si="506"/>
        <v>0</v>
      </c>
      <c r="AG216" s="151">
        <f t="shared" si="506"/>
        <v>0</v>
      </c>
      <c r="AH216" s="151" t="e">
        <f t="shared" si="166"/>
        <v>#DIV/0!</v>
      </c>
      <c r="AI216" s="136">
        <f t="shared" si="506"/>
        <v>0</v>
      </c>
      <c r="AJ216" s="151">
        <f t="shared" si="506"/>
        <v>0</v>
      </c>
      <c r="AK216" s="151" t="e">
        <f t="shared" si="167"/>
        <v>#DIV/0!</v>
      </c>
      <c r="AL216" s="136">
        <f t="shared" si="506"/>
        <v>0</v>
      </c>
      <c r="AM216" s="151">
        <f t="shared" si="506"/>
        <v>0</v>
      </c>
      <c r="AN216" s="151" t="e">
        <f t="shared" si="168"/>
        <v>#DIV/0!</v>
      </c>
      <c r="AO216" s="136">
        <f t="shared" si="506"/>
        <v>0</v>
      </c>
      <c r="AP216" s="151">
        <f t="shared" si="506"/>
        <v>0</v>
      </c>
      <c r="AQ216" s="151" t="e">
        <f t="shared" si="177"/>
        <v>#DIV/0!</v>
      </c>
      <c r="AR216" s="177"/>
    </row>
    <row r="217" spans="1:44" ht="31.2">
      <c r="A217" s="340"/>
      <c r="B217" s="335"/>
      <c r="C217" s="336"/>
      <c r="D217" s="155" t="s">
        <v>2</v>
      </c>
      <c r="E217" s="136">
        <f t="shared" ref="E217:F219" si="513">H217+K217+N217+Q217+T217+W217+Z217+AC217+AF217+AI217+AL217+AO217</f>
        <v>0</v>
      </c>
      <c r="F217" s="156">
        <f t="shared" si="513"/>
        <v>0</v>
      </c>
      <c r="G217" s="153" t="e">
        <f t="shared" si="170"/>
        <v>#DIV/0!</v>
      </c>
      <c r="H217" s="162"/>
      <c r="I217" s="163"/>
      <c r="J217" s="153" t="e">
        <f t="shared" si="171"/>
        <v>#DIV/0!</v>
      </c>
      <c r="K217" s="162"/>
      <c r="L217" s="163"/>
      <c r="M217" s="153" t="e">
        <f t="shared" si="172"/>
        <v>#DIV/0!</v>
      </c>
      <c r="N217" s="162"/>
      <c r="O217" s="163"/>
      <c r="P217" s="153" t="e">
        <f t="shared" si="173"/>
        <v>#DIV/0!</v>
      </c>
      <c r="Q217" s="162"/>
      <c r="R217" s="163"/>
      <c r="S217" s="153" t="e">
        <f t="shared" si="174"/>
        <v>#DIV/0!</v>
      </c>
      <c r="T217" s="162"/>
      <c r="U217" s="163"/>
      <c r="V217" s="153" t="e">
        <f t="shared" si="175"/>
        <v>#DIV/0!</v>
      </c>
      <c r="W217" s="162"/>
      <c r="X217" s="163"/>
      <c r="Y217" s="153" t="e">
        <f t="shared" si="176"/>
        <v>#DIV/0!</v>
      </c>
      <c r="Z217" s="162"/>
      <c r="AA217" s="163"/>
      <c r="AB217" s="153" t="e">
        <f t="shared" si="164"/>
        <v>#DIV/0!</v>
      </c>
      <c r="AC217" s="162"/>
      <c r="AD217" s="163"/>
      <c r="AE217" s="153" t="e">
        <f t="shared" si="165"/>
        <v>#DIV/0!</v>
      </c>
      <c r="AF217" s="162"/>
      <c r="AG217" s="163"/>
      <c r="AH217" s="153" t="e">
        <f t="shared" si="166"/>
        <v>#DIV/0!</v>
      </c>
      <c r="AI217" s="162"/>
      <c r="AJ217" s="163"/>
      <c r="AK217" s="153" t="e">
        <f t="shared" si="167"/>
        <v>#DIV/0!</v>
      </c>
      <c r="AL217" s="162"/>
      <c r="AM217" s="163"/>
      <c r="AN217" s="153" t="e">
        <f t="shared" si="168"/>
        <v>#DIV/0!</v>
      </c>
      <c r="AO217" s="162"/>
      <c r="AP217" s="163"/>
      <c r="AQ217" s="153" t="e">
        <f t="shared" si="177"/>
        <v>#DIV/0!</v>
      </c>
      <c r="AR217" s="163"/>
    </row>
    <row r="218" spans="1:44" ht="15.6">
      <c r="A218" s="340"/>
      <c r="B218" s="335"/>
      <c r="C218" s="336"/>
      <c r="D218" s="155" t="s">
        <v>43</v>
      </c>
      <c r="E218" s="136">
        <f t="shared" si="513"/>
        <v>0</v>
      </c>
      <c r="F218" s="156">
        <f t="shared" si="513"/>
        <v>0</v>
      </c>
      <c r="G218" s="153" t="e">
        <f t="shared" si="170"/>
        <v>#DIV/0!</v>
      </c>
      <c r="H218" s="162"/>
      <c r="I218" s="163"/>
      <c r="J218" s="153" t="e">
        <f t="shared" si="171"/>
        <v>#DIV/0!</v>
      </c>
      <c r="K218" s="162"/>
      <c r="L218" s="163"/>
      <c r="M218" s="153" t="e">
        <f t="shared" si="172"/>
        <v>#DIV/0!</v>
      </c>
      <c r="N218" s="162"/>
      <c r="O218" s="163"/>
      <c r="P218" s="153" t="e">
        <f t="shared" si="173"/>
        <v>#DIV/0!</v>
      </c>
      <c r="Q218" s="162"/>
      <c r="R218" s="163"/>
      <c r="S218" s="153" t="e">
        <f t="shared" si="174"/>
        <v>#DIV/0!</v>
      </c>
      <c r="T218" s="162"/>
      <c r="U218" s="163"/>
      <c r="V218" s="153" t="e">
        <f t="shared" si="175"/>
        <v>#DIV/0!</v>
      </c>
      <c r="W218" s="162"/>
      <c r="X218" s="163"/>
      <c r="Y218" s="153" t="e">
        <f t="shared" si="176"/>
        <v>#DIV/0!</v>
      </c>
      <c r="Z218" s="162"/>
      <c r="AA218" s="163"/>
      <c r="AB218" s="153" t="e">
        <f t="shared" si="164"/>
        <v>#DIV/0!</v>
      </c>
      <c r="AC218" s="162"/>
      <c r="AD218" s="163"/>
      <c r="AE218" s="153" t="e">
        <f t="shared" si="165"/>
        <v>#DIV/0!</v>
      </c>
      <c r="AF218" s="162"/>
      <c r="AG218" s="163"/>
      <c r="AH218" s="153" t="e">
        <f t="shared" si="166"/>
        <v>#DIV/0!</v>
      </c>
      <c r="AI218" s="162"/>
      <c r="AJ218" s="163"/>
      <c r="AK218" s="153" t="e">
        <f t="shared" si="167"/>
        <v>#DIV/0!</v>
      </c>
      <c r="AL218" s="162"/>
      <c r="AM218" s="163"/>
      <c r="AN218" s="153" t="e">
        <f t="shared" si="168"/>
        <v>#DIV/0!</v>
      </c>
      <c r="AO218" s="162"/>
      <c r="AP218" s="163"/>
      <c r="AQ218" s="153" t="e">
        <f t="shared" si="177"/>
        <v>#DIV/0!</v>
      </c>
      <c r="AR218" s="163"/>
    </row>
    <row r="219" spans="1:44" ht="31.2">
      <c r="A219" s="340"/>
      <c r="B219" s="335"/>
      <c r="C219" s="336"/>
      <c r="D219" s="155" t="s">
        <v>308</v>
      </c>
      <c r="E219" s="136">
        <f t="shared" si="513"/>
        <v>0</v>
      </c>
      <c r="F219" s="156">
        <f t="shared" si="513"/>
        <v>0</v>
      </c>
      <c r="G219" s="153" t="e">
        <f t="shared" si="170"/>
        <v>#DIV/0!</v>
      </c>
      <c r="H219" s="162"/>
      <c r="I219" s="163"/>
      <c r="J219" s="153" t="e">
        <f t="shared" si="171"/>
        <v>#DIV/0!</v>
      </c>
      <c r="K219" s="162"/>
      <c r="L219" s="163"/>
      <c r="M219" s="153" t="e">
        <f t="shared" si="172"/>
        <v>#DIV/0!</v>
      </c>
      <c r="N219" s="162"/>
      <c r="O219" s="163"/>
      <c r="P219" s="153" t="e">
        <f t="shared" si="173"/>
        <v>#DIV/0!</v>
      </c>
      <c r="Q219" s="162"/>
      <c r="R219" s="163"/>
      <c r="S219" s="153" t="e">
        <f t="shared" si="174"/>
        <v>#DIV/0!</v>
      </c>
      <c r="T219" s="162"/>
      <c r="U219" s="163"/>
      <c r="V219" s="153" t="e">
        <f t="shared" si="175"/>
        <v>#DIV/0!</v>
      </c>
      <c r="W219" s="162"/>
      <c r="X219" s="163"/>
      <c r="Y219" s="153" t="e">
        <f t="shared" si="176"/>
        <v>#DIV/0!</v>
      </c>
      <c r="Z219" s="162"/>
      <c r="AA219" s="163"/>
      <c r="AB219" s="153" t="e">
        <f t="shared" si="164"/>
        <v>#DIV/0!</v>
      </c>
      <c r="AC219" s="162"/>
      <c r="AD219" s="163"/>
      <c r="AE219" s="153" t="e">
        <f t="shared" si="165"/>
        <v>#DIV/0!</v>
      </c>
      <c r="AF219" s="162"/>
      <c r="AG219" s="163"/>
      <c r="AH219" s="153" t="e">
        <f t="shared" si="166"/>
        <v>#DIV/0!</v>
      </c>
      <c r="AI219" s="162"/>
      <c r="AJ219" s="163"/>
      <c r="AK219" s="153" t="e">
        <f t="shared" si="167"/>
        <v>#DIV/0!</v>
      </c>
      <c r="AL219" s="162"/>
      <c r="AM219" s="163"/>
      <c r="AN219" s="153" t="e">
        <f t="shared" si="168"/>
        <v>#DIV/0!</v>
      </c>
      <c r="AO219" s="162"/>
      <c r="AP219" s="163"/>
      <c r="AQ219" s="153" t="e">
        <f t="shared" si="177"/>
        <v>#DIV/0!</v>
      </c>
      <c r="AR219" s="163"/>
    </row>
    <row r="220" spans="1:44" ht="15.6">
      <c r="A220" s="340" t="s">
        <v>15</v>
      </c>
      <c r="B220" s="335" t="s">
        <v>368</v>
      </c>
      <c r="C220" s="336" t="s">
        <v>369</v>
      </c>
      <c r="D220" s="150" t="s">
        <v>307</v>
      </c>
      <c r="E220" s="136">
        <f>E221+E222+E223</f>
        <v>0</v>
      </c>
      <c r="F220" s="151">
        <f t="shared" ref="F220:AP220" si="514">F221+F222+F223</f>
        <v>0</v>
      </c>
      <c r="G220" s="151" t="e">
        <f t="shared" si="170"/>
        <v>#DIV/0!</v>
      </c>
      <c r="H220" s="136">
        <f t="shared" si="514"/>
        <v>0</v>
      </c>
      <c r="I220" s="151">
        <f t="shared" si="514"/>
        <v>0</v>
      </c>
      <c r="J220" s="151" t="e">
        <f t="shared" si="171"/>
        <v>#DIV/0!</v>
      </c>
      <c r="K220" s="136">
        <f t="shared" ref="K220" si="515">K221+K222+K223</f>
        <v>0</v>
      </c>
      <c r="L220" s="151">
        <f t="shared" si="514"/>
        <v>0</v>
      </c>
      <c r="M220" s="151" t="e">
        <f t="shared" si="172"/>
        <v>#DIV/0!</v>
      </c>
      <c r="N220" s="136">
        <f t="shared" ref="N220" si="516">N221+N222+N223</f>
        <v>0</v>
      </c>
      <c r="O220" s="151">
        <f t="shared" si="514"/>
        <v>0</v>
      </c>
      <c r="P220" s="151" t="e">
        <f t="shared" si="173"/>
        <v>#DIV/0!</v>
      </c>
      <c r="Q220" s="136">
        <f t="shared" ref="Q220" si="517">Q221+Q222+Q223</f>
        <v>0</v>
      </c>
      <c r="R220" s="151">
        <f t="shared" si="514"/>
        <v>0</v>
      </c>
      <c r="S220" s="151" t="e">
        <f t="shared" si="174"/>
        <v>#DIV/0!</v>
      </c>
      <c r="T220" s="136">
        <f t="shared" ref="T220" si="518">T221+T222+T223</f>
        <v>0</v>
      </c>
      <c r="U220" s="151">
        <f t="shared" si="514"/>
        <v>0</v>
      </c>
      <c r="V220" s="151" t="e">
        <f t="shared" si="175"/>
        <v>#DIV/0!</v>
      </c>
      <c r="W220" s="136">
        <f t="shared" ref="W220" si="519">W221+W222+W223</f>
        <v>0</v>
      </c>
      <c r="X220" s="151">
        <f t="shared" si="514"/>
        <v>0</v>
      </c>
      <c r="Y220" s="151" t="e">
        <f t="shared" si="176"/>
        <v>#DIV/0!</v>
      </c>
      <c r="Z220" s="136">
        <f t="shared" ref="Z220" si="520">Z221+Z222+Z223</f>
        <v>0</v>
      </c>
      <c r="AA220" s="151">
        <f t="shared" si="514"/>
        <v>0</v>
      </c>
      <c r="AB220" s="151" t="e">
        <f t="shared" si="164"/>
        <v>#DIV/0!</v>
      </c>
      <c r="AC220" s="136">
        <f t="shared" si="514"/>
        <v>0</v>
      </c>
      <c r="AD220" s="151">
        <f t="shared" si="514"/>
        <v>0</v>
      </c>
      <c r="AE220" s="151" t="e">
        <f t="shared" si="165"/>
        <v>#DIV/0!</v>
      </c>
      <c r="AF220" s="136">
        <f t="shared" si="514"/>
        <v>0</v>
      </c>
      <c r="AG220" s="151">
        <f t="shared" si="514"/>
        <v>0</v>
      </c>
      <c r="AH220" s="151" t="e">
        <f t="shared" si="166"/>
        <v>#DIV/0!</v>
      </c>
      <c r="AI220" s="136">
        <f t="shared" si="514"/>
        <v>0</v>
      </c>
      <c r="AJ220" s="151">
        <f t="shared" si="514"/>
        <v>0</v>
      </c>
      <c r="AK220" s="151" t="e">
        <f t="shared" si="167"/>
        <v>#DIV/0!</v>
      </c>
      <c r="AL220" s="136">
        <f t="shared" si="514"/>
        <v>0</v>
      </c>
      <c r="AM220" s="151">
        <f t="shared" si="514"/>
        <v>0</v>
      </c>
      <c r="AN220" s="151" t="e">
        <f t="shared" si="168"/>
        <v>#DIV/0!</v>
      </c>
      <c r="AO220" s="136">
        <f t="shared" si="514"/>
        <v>0</v>
      </c>
      <c r="AP220" s="151">
        <f t="shared" si="514"/>
        <v>0</v>
      </c>
      <c r="AQ220" s="151" t="e">
        <f t="shared" si="177"/>
        <v>#DIV/0!</v>
      </c>
      <c r="AR220" s="177"/>
    </row>
    <row r="221" spans="1:44" ht="31.2">
      <c r="A221" s="340"/>
      <c r="B221" s="335"/>
      <c r="C221" s="336"/>
      <c r="D221" s="155" t="s">
        <v>2</v>
      </c>
      <c r="E221" s="136">
        <f t="shared" ref="E221:F223" si="521">H221+K221+N221+Q221+T221+W221+Z221+AC221+AF221+AI221+AL221+AO221</f>
        <v>0</v>
      </c>
      <c r="F221" s="156">
        <f t="shared" si="521"/>
        <v>0</v>
      </c>
      <c r="G221" s="153" t="e">
        <f t="shared" si="170"/>
        <v>#DIV/0!</v>
      </c>
      <c r="H221" s="162">
        <v>0</v>
      </c>
      <c r="I221" s="163"/>
      <c r="J221" s="153" t="e">
        <f t="shared" si="171"/>
        <v>#DIV/0!</v>
      </c>
      <c r="K221" s="162">
        <v>0</v>
      </c>
      <c r="L221" s="163"/>
      <c r="M221" s="153" t="e">
        <f t="shared" si="172"/>
        <v>#DIV/0!</v>
      </c>
      <c r="N221" s="162">
        <v>0</v>
      </c>
      <c r="O221" s="163"/>
      <c r="P221" s="153" t="e">
        <f t="shared" si="173"/>
        <v>#DIV/0!</v>
      </c>
      <c r="Q221" s="162">
        <v>0</v>
      </c>
      <c r="R221" s="163"/>
      <c r="S221" s="153" t="e">
        <f t="shared" si="174"/>
        <v>#DIV/0!</v>
      </c>
      <c r="T221" s="162"/>
      <c r="U221" s="163"/>
      <c r="V221" s="153" t="e">
        <f t="shared" si="175"/>
        <v>#DIV/0!</v>
      </c>
      <c r="W221" s="162"/>
      <c r="X221" s="163"/>
      <c r="Y221" s="153" t="e">
        <f t="shared" si="176"/>
        <v>#DIV/0!</v>
      </c>
      <c r="Z221" s="162"/>
      <c r="AA221" s="163"/>
      <c r="AB221" s="153" t="e">
        <f t="shared" si="164"/>
        <v>#DIV/0!</v>
      </c>
      <c r="AC221" s="162"/>
      <c r="AD221" s="163"/>
      <c r="AE221" s="153" t="e">
        <f t="shared" si="165"/>
        <v>#DIV/0!</v>
      </c>
      <c r="AF221" s="162"/>
      <c r="AG221" s="163"/>
      <c r="AH221" s="153" t="e">
        <f t="shared" si="166"/>
        <v>#DIV/0!</v>
      </c>
      <c r="AI221" s="162"/>
      <c r="AJ221" s="163"/>
      <c r="AK221" s="153" t="e">
        <f t="shared" si="167"/>
        <v>#DIV/0!</v>
      </c>
      <c r="AL221" s="162"/>
      <c r="AM221" s="163"/>
      <c r="AN221" s="153" t="e">
        <f t="shared" si="168"/>
        <v>#DIV/0!</v>
      </c>
      <c r="AO221" s="162"/>
      <c r="AP221" s="163"/>
      <c r="AQ221" s="153" t="e">
        <f t="shared" si="177"/>
        <v>#DIV/0!</v>
      </c>
      <c r="AR221" s="163"/>
    </row>
    <row r="222" spans="1:44" ht="15.6">
      <c r="A222" s="340"/>
      <c r="B222" s="335"/>
      <c r="C222" s="336"/>
      <c r="D222" s="155" t="s">
        <v>43</v>
      </c>
      <c r="E222" s="136">
        <f t="shared" si="521"/>
        <v>0</v>
      </c>
      <c r="F222" s="156">
        <f t="shared" si="521"/>
        <v>0</v>
      </c>
      <c r="G222" s="153" t="e">
        <f t="shared" si="170"/>
        <v>#DIV/0!</v>
      </c>
      <c r="H222" s="162"/>
      <c r="I222" s="163"/>
      <c r="J222" s="153" t="e">
        <f t="shared" si="171"/>
        <v>#DIV/0!</v>
      </c>
      <c r="K222" s="162"/>
      <c r="L222" s="163"/>
      <c r="M222" s="153" t="e">
        <f t="shared" si="172"/>
        <v>#DIV/0!</v>
      </c>
      <c r="N222" s="162"/>
      <c r="O222" s="163"/>
      <c r="P222" s="153" t="e">
        <f t="shared" si="173"/>
        <v>#DIV/0!</v>
      </c>
      <c r="Q222" s="162"/>
      <c r="R222" s="163"/>
      <c r="S222" s="153" t="e">
        <f t="shared" si="174"/>
        <v>#DIV/0!</v>
      </c>
      <c r="T222" s="162"/>
      <c r="U222" s="163"/>
      <c r="V222" s="153" t="e">
        <f t="shared" si="175"/>
        <v>#DIV/0!</v>
      </c>
      <c r="W222" s="162"/>
      <c r="X222" s="163"/>
      <c r="Y222" s="153" t="e">
        <f t="shared" si="176"/>
        <v>#DIV/0!</v>
      </c>
      <c r="Z222" s="162"/>
      <c r="AA222" s="163"/>
      <c r="AB222" s="153" t="e">
        <f t="shared" si="164"/>
        <v>#DIV/0!</v>
      </c>
      <c r="AC222" s="162"/>
      <c r="AD222" s="163"/>
      <c r="AE222" s="153" t="e">
        <f t="shared" si="165"/>
        <v>#DIV/0!</v>
      </c>
      <c r="AF222" s="162"/>
      <c r="AG222" s="163"/>
      <c r="AH222" s="153" t="e">
        <f t="shared" si="166"/>
        <v>#DIV/0!</v>
      </c>
      <c r="AI222" s="162"/>
      <c r="AJ222" s="163"/>
      <c r="AK222" s="153" t="e">
        <f t="shared" si="167"/>
        <v>#DIV/0!</v>
      </c>
      <c r="AL222" s="162"/>
      <c r="AM222" s="163"/>
      <c r="AN222" s="153" t="e">
        <f t="shared" si="168"/>
        <v>#DIV/0!</v>
      </c>
      <c r="AO222" s="162"/>
      <c r="AP222" s="163"/>
      <c r="AQ222" s="153" t="e">
        <f t="shared" si="177"/>
        <v>#DIV/0!</v>
      </c>
      <c r="AR222" s="163"/>
    </row>
    <row r="223" spans="1:44" ht="31.2">
      <c r="A223" s="340"/>
      <c r="B223" s="335"/>
      <c r="C223" s="336"/>
      <c r="D223" s="155" t="s">
        <v>308</v>
      </c>
      <c r="E223" s="136">
        <f t="shared" si="521"/>
        <v>0</v>
      </c>
      <c r="F223" s="156">
        <f t="shared" si="521"/>
        <v>0</v>
      </c>
      <c r="G223" s="153" t="e">
        <f t="shared" si="170"/>
        <v>#DIV/0!</v>
      </c>
      <c r="H223" s="162"/>
      <c r="I223" s="163"/>
      <c r="J223" s="153" t="e">
        <f t="shared" si="171"/>
        <v>#DIV/0!</v>
      </c>
      <c r="K223" s="162"/>
      <c r="L223" s="163"/>
      <c r="M223" s="153" t="e">
        <f t="shared" si="172"/>
        <v>#DIV/0!</v>
      </c>
      <c r="N223" s="162"/>
      <c r="O223" s="163"/>
      <c r="P223" s="153" t="e">
        <f t="shared" si="173"/>
        <v>#DIV/0!</v>
      </c>
      <c r="Q223" s="162"/>
      <c r="R223" s="163"/>
      <c r="S223" s="153" t="e">
        <f t="shared" si="174"/>
        <v>#DIV/0!</v>
      </c>
      <c r="T223" s="162"/>
      <c r="U223" s="163"/>
      <c r="V223" s="153" t="e">
        <f t="shared" si="175"/>
        <v>#DIV/0!</v>
      </c>
      <c r="W223" s="162"/>
      <c r="X223" s="163"/>
      <c r="Y223" s="153" t="e">
        <f t="shared" si="176"/>
        <v>#DIV/0!</v>
      </c>
      <c r="Z223" s="162"/>
      <c r="AA223" s="163"/>
      <c r="AB223" s="153" t="e">
        <f t="shared" si="164"/>
        <v>#DIV/0!</v>
      </c>
      <c r="AC223" s="162"/>
      <c r="AD223" s="163"/>
      <c r="AE223" s="153" t="e">
        <f t="shared" si="165"/>
        <v>#DIV/0!</v>
      </c>
      <c r="AF223" s="162"/>
      <c r="AG223" s="163"/>
      <c r="AH223" s="153" t="e">
        <f t="shared" si="166"/>
        <v>#DIV/0!</v>
      </c>
      <c r="AI223" s="162"/>
      <c r="AJ223" s="163"/>
      <c r="AK223" s="153" t="e">
        <f t="shared" si="167"/>
        <v>#DIV/0!</v>
      </c>
      <c r="AL223" s="162"/>
      <c r="AM223" s="163"/>
      <c r="AN223" s="153" t="e">
        <f t="shared" si="168"/>
        <v>#DIV/0!</v>
      </c>
      <c r="AO223" s="162"/>
      <c r="AP223" s="163"/>
      <c r="AQ223" s="153" t="e">
        <f t="shared" si="177"/>
        <v>#DIV/0!</v>
      </c>
      <c r="AR223" s="163"/>
    </row>
    <row r="224" spans="1:44" s="161" customFormat="1" ht="45.75" customHeight="1" collapsed="1">
      <c r="A224" s="340" t="s">
        <v>269</v>
      </c>
      <c r="B224" s="333" t="s">
        <v>418</v>
      </c>
      <c r="C224" s="355" t="s">
        <v>419</v>
      </c>
      <c r="D224" s="150" t="s">
        <v>307</v>
      </c>
      <c r="E224" s="136">
        <f>E225+E226+E227</f>
        <v>48435.400000000009</v>
      </c>
      <c r="F224" s="151">
        <f>F225+F226+F227</f>
        <v>5100.7999999999993</v>
      </c>
      <c r="G224" s="151">
        <f t="shared" si="170"/>
        <v>10.53114044686324</v>
      </c>
      <c r="H224" s="136">
        <f>H225+H226+H227</f>
        <v>0</v>
      </c>
      <c r="I224" s="151">
        <f>I225+I226+I227</f>
        <v>0</v>
      </c>
      <c r="J224" s="151" t="e">
        <f t="shared" si="171"/>
        <v>#DIV/0!</v>
      </c>
      <c r="K224" s="136">
        <f>K225+K226+K227</f>
        <v>0</v>
      </c>
      <c r="L224" s="151">
        <f>L225+L226+L227</f>
        <v>0</v>
      </c>
      <c r="M224" s="151" t="e">
        <f t="shared" si="172"/>
        <v>#DIV/0!</v>
      </c>
      <c r="N224" s="136">
        <f>N225+N226+N227</f>
        <v>0</v>
      </c>
      <c r="O224" s="151">
        <f>O225+O226+O227</f>
        <v>0</v>
      </c>
      <c r="P224" s="151" t="e">
        <f t="shared" si="173"/>
        <v>#DIV/0!</v>
      </c>
      <c r="Q224" s="136">
        <f>Q225+Q226+Q227</f>
        <v>0</v>
      </c>
      <c r="R224" s="151">
        <f>R225+R226+R227</f>
        <v>0</v>
      </c>
      <c r="S224" s="151" t="e">
        <f t="shared" si="174"/>
        <v>#DIV/0!</v>
      </c>
      <c r="T224" s="136">
        <f>T225+T226+T227</f>
        <v>2676.8999999999996</v>
      </c>
      <c r="U224" s="151">
        <f>U225+U226+U227</f>
        <v>2676.8999999999996</v>
      </c>
      <c r="V224" s="151">
        <f t="shared" si="175"/>
        <v>100</v>
      </c>
      <c r="W224" s="136">
        <f>W225+W226+W227</f>
        <v>11520.65</v>
      </c>
      <c r="X224" s="151">
        <f>X225+X226+X227</f>
        <v>2423.8999999999996</v>
      </c>
      <c r="Y224" s="151">
        <f t="shared" si="176"/>
        <v>21.039611480255019</v>
      </c>
      <c r="Z224" s="136">
        <f>Z225+Z226+Z227</f>
        <v>8383.84</v>
      </c>
      <c r="AA224" s="151">
        <f>AA225+AA226+AA227</f>
        <v>0</v>
      </c>
      <c r="AB224" s="151">
        <f t="shared" si="164"/>
        <v>0</v>
      </c>
      <c r="AC224" s="136">
        <f>AC225+AC226+AC227</f>
        <v>5123.3099999999995</v>
      </c>
      <c r="AD224" s="151">
        <f>AD225+AD226+AD227</f>
        <v>0</v>
      </c>
      <c r="AE224" s="151">
        <f t="shared" si="165"/>
        <v>0</v>
      </c>
      <c r="AF224" s="136">
        <f>AF225+AF226+AF227</f>
        <v>5242.7700000000004</v>
      </c>
      <c r="AG224" s="151">
        <f>AG225+AG226+AG227</f>
        <v>0</v>
      </c>
      <c r="AH224" s="151">
        <f t="shared" si="166"/>
        <v>0</v>
      </c>
      <c r="AI224" s="136">
        <f>AI225+AI226+AI227</f>
        <v>3524.4</v>
      </c>
      <c r="AJ224" s="151">
        <f>AJ225+AJ226+AJ227</f>
        <v>0</v>
      </c>
      <c r="AK224" s="151">
        <f t="shared" si="167"/>
        <v>0</v>
      </c>
      <c r="AL224" s="136">
        <f>AL225+AL226+AL227</f>
        <v>4916.9400000000005</v>
      </c>
      <c r="AM224" s="151">
        <f>AM225+AM226+AM227</f>
        <v>0</v>
      </c>
      <c r="AN224" s="151">
        <f t="shared" si="168"/>
        <v>0</v>
      </c>
      <c r="AO224" s="136">
        <f>AO225+AO226+AO227</f>
        <v>7046.59</v>
      </c>
      <c r="AP224" s="151">
        <f>AP225+AP226+AP227</f>
        <v>0</v>
      </c>
      <c r="AQ224" s="151">
        <f t="shared" si="177"/>
        <v>0</v>
      </c>
      <c r="AR224" s="195"/>
    </row>
    <row r="225" spans="1:44" s="161" customFormat="1" ht="45.75" customHeight="1">
      <c r="A225" s="340"/>
      <c r="B225" s="333"/>
      <c r="C225" s="355"/>
      <c r="D225" s="152" t="s">
        <v>2</v>
      </c>
      <c r="E225" s="136">
        <f>H225+K225+N225+Q225+T225+W225+Z225+AC225+AF225+AI225+AL225+AO225</f>
        <v>0</v>
      </c>
      <c r="F225" s="153">
        <f>I225+L225+O225+R225+U225+X225+AA225+AD225+AG225+AJ225+AM225+AP225</f>
        <v>0</v>
      </c>
      <c r="G225" s="153" t="e">
        <f t="shared" si="170"/>
        <v>#DIV/0!</v>
      </c>
      <c r="H225" s="154">
        <f t="shared" ref="H225:I227" si="522">H229+H233+H237+H241+H253</f>
        <v>0</v>
      </c>
      <c r="I225" s="153">
        <f t="shared" si="522"/>
        <v>0</v>
      </c>
      <c r="J225" s="153" t="e">
        <f t="shared" si="171"/>
        <v>#DIV/0!</v>
      </c>
      <c r="K225" s="154">
        <f t="shared" ref="K225:L227" si="523">K229+K233+K237+K241+K253</f>
        <v>0</v>
      </c>
      <c r="L225" s="153">
        <f t="shared" si="523"/>
        <v>0</v>
      </c>
      <c r="M225" s="153" t="e">
        <f t="shared" si="172"/>
        <v>#DIV/0!</v>
      </c>
      <c r="N225" s="154">
        <f t="shared" ref="N225:O227" si="524">N229+N233+N237+N241+N253</f>
        <v>0</v>
      </c>
      <c r="O225" s="153">
        <f t="shared" si="524"/>
        <v>0</v>
      </c>
      <c r="P225" s="153" t="e">
        <f t="shared" si="173"/>
        <v>#DIV/0!</v>
      </c>
      <c r="Q225" s="154">
        <f t="shared" ref="Q225:R227" si="525">Q229+Q233+Q237+Q241+Q253</f>
        <v>0</v>
      </c>
      <c r="R225" s="153">
        <f t="shared" si="525"/>
        <v>0</v>
      </c>
      <c r="S225" s="153" t="e">
        <f t="shared" si="174"/>
        <v>#DIV/0!</v>
      </c>
      <c r="T225" s="154">
        <f t="shared" ref="T225:U227" si="526">T229+T233+T237+T241+T253</f>
        <v>0</v>
      </c>
      <c r="U225" s="153">
        <f t="shared" si="526"/>
        <v>0</v>
      </c>
      <c r="V225" s="153" t="e">
        <f t="shared" si="175"/>
        <v>#DIV/0!</v>
      </c>
      <c r="W225" s="154">
        <f t="shared" ref="W225:X227" si="527">W229+W233+W237+W241+W253</f>
        <v>0</v>
      </c>
      <c r="X225" s="153">
        <f t="shared" si="527"/>
        <v>0</v>
      </c>
      <c r="Y225" s="153" t="e">
        <f t="shared" si="176"/>
        <v>#DIV/0!</v>
      </c>
      <c r="Z225" s="154">
        <f t="shared" ref="Z225:AA227" si="528">Z229+Z233+Z237+Z241+Z253</f>
        <v>0</v>
      </c>
      <c r="AA225" s="153">
        <f t="shared" si="528"/>
        <v>0</v>
      </c>
      <c r="AB225" s="153"/>
      <c r="AC225" s="154">
        <f t="shared" ref="AC225:AD227" si="529">AC229+AC233+AC237+AC241+AC253</f>
        <v>0</v>
      </c>
      <c r="AD225" s="153">
        <f t="shared" si="529"/>
        <v>0</v>
      </c>
      <c r="AE225" s="153"/>
      <c r="AF225" s="154">
        <f t="shared" ref="AF225:AG227" si="530">AF229+AF233+AF237+AF241+AF253</f>
        <v>0</v>
      </c>
      <c r="AG225" s="153">
        <f t="shared" si="530"/>
        <v>0</v>
      </c>
      <c r="AH225" s="153"/>
      <c r="AI225" s="154">
        <f t="shared" ref="AI225:AJ227" si="531">AI229+AI233+AI237+AI241+AI253</f>
        <v>0</v>
      </c>
      <c r="AJ225" s="153">
        <f t="shared" si="531"/>
        <v>0</v>
      </c>
      <c r="AK225" s="153"/>
      <c r="AL225" s="154">
        <f t="shared" ref="AL225:AM227" si="532">AL229+AL233+AL237+AL241+AL253</f>
        <v>0</v>
      </c>
      <c r="AM225" s="153">
        <f t="shared" si="532"/>
        <v>0</v>
      </c>
      <c r="AN225" s="153"/>
      <c r="AO225" s="154">
        <f t="shared" ref="AO225:AP227" si="533">AO229+AO233+AO237+AO241+AO253</f>
        <v>0</v>
      </c>
      <c r="AP225" s="153">
        <f t="shared" si="533"/>
        <v>0</v>
      </c>
      <c r="AQ225" s="153" t="e">
        <f t="shared" si="177"/>
        <v>#DIV/0!</v>
      </c>
      <c r="AR225" s="158"/>
    </row>
    <row r="226" spans="1:44" s="161" customFormat="1" ht="45.75" customHeight="1">
      <c r="A226" s="340"/>
      <c r="B226" s="333"/>
      <c r="C226" s="355"/>
      <c r="D226" s="152" t="s">
        <v>43</v>
      </c>
      <c r="E226" s="136">
        <f t="shared" ref="E226:F227" si="534">H226+K226+N226+Q226+T226+W226+Z226+AC226+AF226+AI226+AL226+AO226</f>
        <v>48435.400000000009</v>
      </c>
      <c r="F226" s="153">
        <f t="shared" si="534"/>
        <v>5100.7999999999993</v>
      </c>
      <c r="G226" s="153">
        <f t="shared" si="170"/>
        <v>10.53114044686324</v>
      </c>
      <c r="H226" s="154">
        <f t="shared" si="522"/>
        <v>0</v>
      </c>
      <c r="I226" s="153">
        <f t="shared" si="522"/>
        <v>0</v>
      </c>
      <c r="J226" s="153" t="e">
        <f t="shared" si="171"/>
        <v>#DIV/0!</v>
      </c>
      <c r="K226" s="154">
        <f t="shared" si="523"/>
        <v>0</v>
      </c>
      <c r="L226" s="153">
        <f t="shared" si="523"/>
        <v>0</v>
      </c>
      <c r="M226" s="153" t="e">
        <f t="shared" si="172"/>
        <v>#DIV/0!</v>
      </c>
      <c r="N226" s="154">
        <f t="shared" si="524"/>
        <v>0</v>
      </c>
      <c r="O226" s="153">
        <f t="shared" si="524"/>
        <v>0</v>
      </c>
      <c r="P226" s="153" t="e">
        <f t="shared" si="173"/>
        <v>#DIV/0!</v>
      </c>
      <c r="Q226" s="154">
        <f t="shared" si="525"/>
        <v>0</v>
      </c>
      <c r="R226" s="153">
        <f t="shared" si="525"/>
        <v>0</v>
      </c>
      <c r="S226" s="153" t="e">
        <f t="shared" si="174"/>
        <v>#DIV/0!</v>
      </c>
      <c r="T226" s="154">
        <f t="shared" si="526"/>
        <v>2676.8999999999996</v>
      </c>
      <c r="U226" s="153">
        <f t="shared" si="526"/>
        <v>2676.8999999999996</v>
      </c>
      <c r="V226" s="153">
        <f t="shared" si="175"/>
        <v>100</v>
      </c>
      <c r="W226" s="154">
        <f t="shared" si="527"/>
        <v>11520.65</v>
      </c>
      <c r="X226" s="153">
        <f t="shared" si="527"/>
        <v>2423.8999999999996</v>
      </c>
      <c r="Y226" s="153">
        <f t="shared" si="176"/>
        <v>21.039611480255019</v>
      </c>
      <c r="Z226" s="154">
        <f t="shared" si="528"/>
        <v>8383.84</v>
      </c>
      <c r="AA226" s="153">
        <f t="shared" si="528"/>
        <v>0</v>
      </c>
      <c r="AB226" s="153"/>
      <c r="AC226" s="154">
        <f t="shared" si="529"/>
        <v>5123.3099999999995</v>
      </c>
      <c r="AD226" s="153">
        <f t="shared" si="529"/>
        <v>0</v>
      </c>
      <c r="AE226" s="153"/>
      <c r="AF226" s="154">
        <f t="shared" si="530"/>
        <v>5242.7700000000004</v>
      </c>
      <c r="AG226" s="153">
        <f t="shared" si="530"/>
        <v>0</v>
      </c>
      <c r="AH226" s="153"/>
      <c r="AI226" s="154">
        <f t="shared" si="531"/>
        <v>3524.4</v>
      </c>
      <c r="AJ226" s="153">
        <f t="shared" si="531"/>
        <v>0</v>
      </c>
      <c r="AK226" s="153"/>
      <c r="AL226" s="154">
        <f t="shared" si="532"/>
        <v>4916.9400000000005</v>
      </c>
      <c r="AM226" s="153">
        <f t="shared" si="532"/>
        <v>0</v>
      </c>
      <c r="AN226" s="153"/>
      <c r="AO226" s="154">
        <f t="shared" si="533"/>
        <v>7046.59</v>
      </c>
      <c r="AP226" s="153">
        <f t="shared" si="533"/>
        <v>0</v>
      </c>
      <c r="AQ226" s="153">
        <f t="shared" si="177"/>
        <v>0</v>
      </c>
      <c r="AR226" s="158"/>
    </row>
    <row r="227" spans="1:44" s="161" customFormat="1" ht="45.75" customHeight="1">
      <c r="A227" s="340"/>
      <c r="B227" s="333"/>
      <c r="C227" s="355"/>
      <c r="D227" s="152" t="s">
        <v>308</v>
      </c>
      <c r="E227" s="136">
        <f t="shared" si="534"/>
        <v>0</v>
      </c>
      <c r="F227" s="153">
        <f t="shared" si="534"/>
        <v>0</v>
      </c>
      <c r="G227" s="153" t="e">
        <f t="shared" si="170"/>
        <v>#DIV/0!</v>
      </c>
      <c r="H227" s="154">
        <f t="shared" si="522"/>
        <v>0</v>
      </c>
      <c r="I227" s="153">
        <f t="shared" si="522"/>
        <v>0</v>
      </c>
      <c r="J227" s="153" t="e">
        <f t="shared" si="171"/>
        <v>#DIV/0!</v>
      </c>
      <c r="K227" s="154">
        <f t="shared" si="523"/>
        <v>0</v>
      </c>
      <c r="L227" s="153">
        <f t="shared" si="523"/>
        <v>0</v>
      </c>
      <c r="M227" s="153" t="e">
        <f t="shared" si="172"/>
        <v>#DIV/0!</v>
      </c>
      <c r="N227" s="154">
        <f t="shared" si="524"/>
        <v>0</v>
      </c>
      <c r="O227" s="153">
        <f t="shared" si="524"/>
        <v>0</v>
      </c>
      <c r="P227" s="153" t="e">
        <f t="shared" si="173"/>
        <v>#DIV/0!</v>
      </c>
      <c r="Q227" s="154">
        <f t="shared" si="525"/>
        <v>0</v>
      </c>
      <c r="R227" s="153">
        <f t="shared" si="525"/>
        <v>0</v>
      </c>
      <c r="S227" s="153" t="e">
        <f t="shared" si="174"/>
        <v>#DIV/0!</v>
      </c>
      <c r="T227" s="154">
        <f t="shared" si="526"/>
        <v>0</v>
      </c>
      <c r="U227" s="153">
        <f t="shared" si="526"/>
        <v>0</v>
      </c>
      <c r="V227" s="153" t="e">
        <f t="shared" si="175"/>
        <v>#DIV/0!</v>
      </c>
      <c r="W227" s="154">
        <f t="shared" si="527"/>
        <v>0</v>
      </c>
      <c r="X227" s="153">
        <f t="shared" si="527"/>
        <v>0</v>
      </c>
      <c r="Y227" s="153" t="e">
        <f t="shared" si="176"/>
        <v>#DIV/0!</v>
      </c>
      <c r="Z227" s="154">
        <f t="shared" si="528"/>
        <v>0</v>
      </c>
      <c r="AA227" s="153">
        <f t="shared" si="528"/>
        <v>0</v>
      </c>
      <c r="AB227" s="153"/>
      <c r="AC227" s="154">
        <f t="shared" si="529"/>
        <v>0</v>
      </c>
      <c r="AD227" s="153">
        <f t="shared" si="529"/>
        <v>0</v>
      </c>
      <c r="AE227" s="153"/>
      <c r="AF227" s="154">
        <f t="shared" si="530"/>
        <v>0</v>
      </c>
      <c r="AG227" s="153">
        <f t="shared" si="530"/>
        <v>0</v>
      </c>
      <c r="AH227" s="153"/>
      <c r="AI227" s="154">
        <f t="shared" si="531"/>
        <v>0</v>
      </c>
      <c r="AJ227" s="153">
        <f t="shared" si="531"/>
        <v>0</v>
      </c>
      <c r="AK227" s="153"/>
      <c r="AL227" s="154">
        <f t="shared" si="532"/>
        <v>0</v>
      </c>
      <c r="AM227" s="153">
        <f t="shared" si="532"/>
        <v>0</v>
      </c>
      <c r="AN227" s="153"/>
      <c r="AO227" s="154">
        <f t="shared" si="533"/>
        <v>0</v>
      </c>
      <c r="AP227" s="153">
        <f t="shared" si="533"/>
        <v>0</v>
      </c>
      <c r="AQ227" s="153" t="e">
        <f t="shared" si="177"/>
        <v>#DIV/0!</v>
      </c>
      <c r="AR227" s="158"/>
    </row>
    <row r="228" spans="1:44" s="161" customFormat="1" ht="45.75" customHeight="1">
      <c r="A228" s="340" t="s">
        <v>16</v>
      </c>
      <c r="B228" s="349" t="s">
        <v>309</v>
      </c>
      <c r="C228" s="352" t="s">
        <v>426</v>
      </c>
      <c r="D228" s="150" t="s">
        <v>307</v>
      </c>
      <c r="E228" s="136">
        <f>E229+E230+E231</f>
        <v>405</v>
      </c>
      <c r="F228" s="151">
        <f>F229+F230+F231</f>
        <v>0</v>
      </c>
      <c r="G228" s="151">
        <f t="shared" si="170"/>
        <v>0</v>
      </c>
      <c r="H228" s="136">
        <f>H229+H230+H231</f>
        <v>0</v>
      </c>
      <c r="I228" s="151">
        <f>I229+I230+I231</f>
        <v>0</v>
      </c>
      <c r="J228" s="151" t="e">
        <f t="shared" si="171"/>
        <v>#DIV/0!</v>
      </c>
      <c r="K228" s="136">
        <f>K229+K230+K231</f>
        <v>0</v>
      </c>
      <c r="L228" s="151">
        <f>L229+L230+L231</f>
        <v>0</v>
      </c>
      <c r="M228" s="151" t="e">
        <f t="shared" si="172"/>
        <v>#DIV/0!</v>
      </c>
      <c r="N228" s="136">
        <f>N229+N230+N231</f>
        <v>0</v>
      </c>
      <c r="O228" s="151">
        <f>O229+O230+O231</f>
        <v>0</v>
      </c>
      <c r="P228" s="151" t="e">
        <f t="shared" si="173"/>
        <v>#DIV/0!</v>
      </c>
      <c r="Q228" s="136">
        <f>Q229+Q230+Q231</f>
        <v>0</v>
      </c>
      <c r="R228" s="151">
        <f>R229+R230+R231</f>
        <v>0</v>
      </c>
      <c r="S228" s="151" t="e">
        <f t="shared" si="174"/>
        <v>#DIV/0!</v>
      </c>
      <c r="T228" s="136">
        <f>T229+T230+T231</f>
        <v>0</v>
      </c>
      <c r="U228" s="151">
        <f>U229+U230+U231</f>
        <v>0</v>
      </c>
      <c r="V228" s="151" t="e">
        <f t="shared" si="175"/>
        <v>#DIV/0!</v>
      </c>
      <c r="W228" s="136">
        <f>W229+W230+W231</f>
        <v>0</v>
      </c>
      <c r="X228" s="151">
        <f>X229+X230+X231</f>
        <v>0</v>
      </c>
      <c r="Y228" s="151" t="e">
        <f t="shared" ref="Y228:Y231" si="535">(X228/W228)*100</f>
        <v>#DIV/0!</v>
      </c>
      <c r="Z228" s="136">
        <f>Z229+Z230+Z231</f>
        <v>0</v>
      </c>
      <c r="AA228" s="151">
        <f>AA229+AA230+AA231</f>
        <v>0</v>
      </c>
      <c r="AB228" s="151" t="e">
        <f t="shared" ref="AB228" si="536">(AA228/Z228)*100</f>
        <v>#DIV/0!</v>
      </c>
      <c r="AC228" s="136">
        <f>AC229+AC230+AC231</f>
        <v>100</v>
      </c>
      <c r="AD228" s="151">
        <f>AD229+AD230+AD231</f>
        <v>0</v>
      </c>
      <c r="AE228" s="151">
        <f t="shared" ref="AE228" si="537">(AD228/AC228)*100</f>
        <v>0</v>
      </c>
      <c r="AF228" s="136">
        <f>AF229+AF230+AF231</f>
        <v>100</v>
      </c>
      <c r="AG228" s="151">
        <f>AG229+AG230+AG231</f>
        <v>0</v>
      </c>
      <c r="AH228" s="151">
        <f t="shared" ref="AH228" si="538">(AG228/AF228)*100</f>
        <v>0</v>
      </c>
      <c r="AI228" s="136">
        <f>AI229+AI230+AI231</f>
        <v>200</v>
      </c>
      <c r="AJ228" s="151">
        <f>AJ229+AJ230+AJ231</f>
        <v>0</v>
      </c>
      <c r="AK228" s="151">
        <f t="shared" ref="AK228" si="539">(AJ228/AI228)*100</f>
        <v>0</v>
      </c>
      <c r="AL228" s="136">
        <f>AL229+AL230+AL231</f>
        <v>5</v>
      </c>
      <c r="AM228" s="151">
        <f>AM229+AM230+AM231</f>
        <v>0</v>
      </c>
      <c r="AN228" s="151">
        <f t="shared" ref="AN228" si="540">(AM228/AL228)*100</f>
        <v>0</v>
      </c>
      <c r="AO228" s="136">
        <f>AO229+AO230+AO231</f>
        <v>0</v>
      </c>
      <c r="AP228" s="151">
        <f>AP229+AP230+AP231</f>
        <v>0</v>
      </c>
      <c r="AQ228" s="151" t="e">
        <f t="shared" si="177"/>
        <v>#DIV/0!</v>
      </c>
      <c r="AR228" s="195"/>
    </row>
    <row r="229" spans="1:44" s="161" customFormat="1" ht="45.75" customHeight="1">
      <c r="A229" s="340"/>
      <c r="B229" s="350"/>
      <c r="C229" s="353"/>
      <c r="D229" s="152" t="s">
        <v>2</v>
      </c>
      <c r="E229" s="136">
        <f>H229+K229+N229+Q229+T229+W229+Z229+AC229+AF229+AI229+AL229+AO229</f>
        <v>0</v>
      </c>
      <c r="F229" s="153">
        <f>I229+L229+O229+R229+U229+X229+AA229+AD229+AG229+AJ229+AM229+AP229</f>
        <v>0</v>
      </c>
      <c r="G229" s="153" t="e">
        <f t="shared" si="170"/>
        <v>#DIV/0!</v>
      </c>
      <c r="H229" s="154">
        <v>0</v>
      </c>
      <c r="I229" s="153"/>
      <c r="J229" s="153" t="e">
        <f t="shared" si="171"/>
        <v>#DIV/0!</v>
      </c>
      <c r="K229" s="154">
        <v>0</v>
      </c>
      <c r="L229" s="153"/>
      <c r="M229" s="153" t="e">
        <f t="shared" si="172"/>
        <v>#DIV/0!</v>
      </c>
      <c r="N229" s="154">
        <v>0</v>
      </c>
      <c r="O229" s="153"/>
      <c r="P229" s="153" t="e">
        <f t="shared" si="173"/>
        <v>#DIV/0!</v>
      </c>
      <c r="Q229" s="154">
        <v>0</v>
      </c>
      <c r="R229" s="153"/>
      <c r="S229" s="153" t="e">
        <f t="shared" si="174"/>
        <v>#DIV/0!</v>
      </c>
      <c r="T229" s="154">
        <v>0</v>
      </c>
      <c r="U229" s="153"/>
      <c r="V229" s="153" t="e">
        <f t="shared" si="175"/>
        <v>#DIV/0!</v>
      </c>
      <c r="W229" s="154">
        <v>0</v>
      </c>
      <c r="X229" s="153"/>
      <c r="Y229" s="153" t="e">
        <f t="shared" si="535"/>
        <v>#DIV/0!</v>
      </c>
      <c r="Z229" s="154">
        <v>0</v>
      </c>
      <c r="AA229" s="153"/>
      <c r="AB229" s="153"/>
      <c r="AC229" s="154">
        <v>0</v>
      </c>
      <c r="AD229" s="153"/>
      <c r="AE229" s="153"/>
      <c r="AF229" s="154">
        <v>0</v>
      </c>
      <c r="AG229" s="153"/>
      <c r="AH229" s="153"/>
      <c r="AI229" s="154">
        <v>0</v>
      </c>
      <c r="AJ229" s="153"/>
      <c r="AK229" s="153"/>
      <c r="AL229" s="154">
        <v>0</v>
      </c>
      <c r="AM229" s="153"/>
      <c r="AN229" s="153"/>
      <c r="AO229" s="154">
        <v>0</v>
      </c>
      <c r="AP229" s="153">
        <f>AP261+AP325+AP330+AP334+AP338</f>
        <v>0</v>
      </c>
      <c r="AQ229" s="153" t="e">
        <f t="shared" si="177"/>
        <v>#DIV/0!</v>
      </c>
      <c r="AR229" s="158"/>
    </row>
    <row r="230" spans="1:44" s="161" customFormat="1" ht="45.75" customHeight="1">
      <c r="A230" s="340"/>
      <c r="B230" s="350"/>
      <c r="C230" s="353"/>
      <c r="D230" s="152" t="s">
        <v>43</v>
      </c>
      <c r="E230" s="136">
        <f t="shared" ref="E230:F231" si="541">H230+K230+N230+Q230+T230+W230+Z230+AC230+AF230+AI230+AL230+AO230</f>
        <v>405</v>
      </c>
      <c r="F230" s="153">
        <f t="shared" si="541"/>
        <v>0</v>
      </c>
      <c r="G230" s="153">
        <f t="shared" si="170"/>
        <v>0</v>
      </c>
      <c r="H230" s="154">
        <v>0</v>
      </c>
      <c r="I230" s="153"/>
      <c r="J230" s="153" t="e">
        <f t="shared" si="171"/>
        <v>#DIV/0!</v>
      </c>
      <c r="K230" s="154">
        <v>0</v>
      </c>
      <c r="L230" s="153"/>
      <c r="M230" s="153" t="e">
        <f t="shared" si="172"/>
        <v>#DIV/0!</v>
      </c>
      <c r="N230" s="154">
        <v>0</v>
      </c>
      <c r="O230" s="153"/>
      <c r="P230" s="153" t="e">
        <f t="shared" si="173"/>
        <v>#DIV/0!</v>
      </c>
      <c r="Q230" s="154">
        <v>0</v>
      </c>
      <c r="R230" s="153"/>
      <c r="S230" s="153" t="e">
        <f t="shared" si="174"/>
        <v>#DIV/0!</v>
      </c>
      <c r="T230" s="154">
        <v>0</v>
      </c>
      <c r="U230" s="153"/>
      <c r="V230" s="153" t="e">
        <f t="shared" si="175"/>
        <v>#DIV/0!</v>
      </c>
      <c r="W230" s="154">
        <v>0</v>
      </c>
      <c r="X230" s="153"/>
      <c r="Y230" s="153" t="e">
        <f t="shared" si="535"/>
        <v>#DIV/0!</v>
      </c>
      <c r="Z230" s="154">
        <v>0</v>
      </c>
      <c r="AA230" s="153"/>
      <c r="AB230" s="153"/>
      <c r="AC230" s="154">
        <v>100</v>
      </c>
      <c r="AD230" s="153"/>
      <c r="AE230" s="153"/>
      <c r="AF230" s="154">
        <v>100</v>
      </c>
      <c r="AG230" s="153"/>
      <c r="AH230" s="153"/>
      <c r="AI230" s="154">
        <v>200</v>
      </c>
      <c r="AJ230" s="153"/>
      <c r="AK230" s="153"/>
      <c r="AL230" s="154">
        <v>5</v>
      </c>
      <c r="AM230" s="153"/>
      <c r="AN230" s="153"/>
      <c r="AO230" s="154">
        <v>0</v>
      </c>
      <c r="AP230" s="153">
        <f>AP262+AP326+AP331+AP335+AP339</f>
        <v>0</v>
      </c>
      <c r="AQ230" s="153" t="e">
        <f t="shared" si="177"/>
        <v>#DIV/0!</v>
      </c>
      <c r="AR230" s="158"/>
    </row>
    <row r="231" spans="1:44" s="161" customFormat="1" ht="45.75" customHeight="1">
      <c r="A231" s="340"/>
      <c r="B231" s="351"/>
      <c r="C231" s="354"/>
      <c r="D231" s="152" t="s">
        <v>308</v>
      </c>
      <c r="E231" s="136">
        <f t="shared" si="541"/>
        <v>0</v>
      </c>
      <c r="F231" s="153">
        <f t="shared" si="541"/>
        <v>0</v>
      </c>
      <c r="G231" s="153" t="e">
        <f t="shared" si="170"/>
        <v>#DIV/0!</v>
      </c>
      <c r="H231" s="154">
        <v>0</v>
      </c>
      <c r="I231" s="153"/>
      <c r="J231" s="153" t="e">
        <f t="shared" si="171"/>
        <v>#DIV/0!</v>
      </c>
      <c r="K231" s="154">
        <v>0</v>
      </c>
      <c r="L231" s="153"/>
      <c r="M231" s="153" t="e">
        <f t="shared" si="172"/>
        <v>#DIV/0!</v>
      </c>
      <c r="N231" s="154">
        <v>0</v>
      </c>
      <c r="O231" s="153"/>
      <c r="P231" s="153" t="e">
        <f t="shared" si="173"/>
        <v>#DIV/0!</v>
      </c>
      <c r="Q231" s="154">
        <v>0</v>
      </c>
      <c r="R231" s="153"/>
      <c r="S231" s="153" t="e">
        <f t="shared" si="174"/>
        <v>#DIV/0!</v>
      </c>
      <c r="T231" s="154">
        <v>0</v>
      </c>
      <c r="U231" s="153"/>
      <c r="V231" s="153" t="e">
        <f t="shared" si="175"/>
        <v>#DIV/0!</v>
      </c>
      <c r="W231" s="154">
        <v>0</v>
      </c>
      <c r="X231" s="153"/>
      <c r="Y231" s="153" t="e">
        <f t="shared" si="535"/>
        <v>#DIV/0!</v>
      </c>
      <c r="Z231" s="154">
        <v>0</v>
      </c>
      <c r="AA231" s="153"/>
      <c r="AB231" s="153"/>
      <c r="AC231" s="154">
        <v>0</v>
      </c>
      <c r="AD231" s="153"/>
      <c r="AE231" s="153"/>
      <c r="AF231" s="154">
        <v>0</v>
      </c>
      <c r="AG231" s="153"/>
      <c r="AH231" s="153"/>
      <c r="AI231" s="154">
        <v>0</v>
      </c>
      <c r="AJ231" s="153"/>
      <c r="AK231" s="153"/>
      <c r="AL231" s="154">
        <v>0</v>
      </c>
      <c r="AM231" s="153"/>
      <c r="AN231" s="153"/>
      <c r="AO231" s="154">
        <v>0</v>
      </c>
      <c r="AP231" s="153">
        <f>AP264+AP327+AP332+AP336+AP340</f>
        <v>0</v>
      </c>
      <c r="AQ231" s="153" t="e">
        <f t="shared" si="177"/>
        <v>#DIV/0!</v>
      </c>
      <c r="AR231" s="158"/>
    </row>
    <row r="232" spans="1:44" s="161" customFormat="1" ht="45.75" customHeight="1">
      <c r="A232" s="340" t="s">
        <v>420</v>
      </c>
      <c r="B232" s="349" t="s">
        <v>318</v>
      </c>
      <c r="C232" s="352" t="s">
        <v>427</v>
      </c>
      <c r="D232" s="150" t="s">
        <v>307</v>
      </c>
      <c r="E232" s="136">
        <f>E233+E234+E235</f>
        <v>80</v>
      </c>
      <c r="F232" s="151">
        <f>F233+F234+F235</f>
        <v>0</v>
      </c>
      <c r="G232" s="151">
        <f t="shared" si="170"/>
        <v>0</v>
      </c>
      <c r="H232" s="136">
        <f>H233+H234+H235</f>
        <v>0</v>
      </c>
      <c r="I232" s="151">
        <f>I233+I234+I235</f>
        <v>0</v>
      </c>
      <c r="J232" s="151" t="e">
        <f t="shared" si="171"/>
        <v>#DIV/0!</v>
      </c>
      <c r="K232" s="136">
        <f>K233+K234+K235</f>
        <v>0</v>
      </c>
      <c r="L232" s="151">
        <f>L233+L234+L235</f>
        <v>0</v>
      </c>
      <c r="M232" s="151" t="e">
        <f t="shared" si="172"/>
        <v>#DIV/0!</v>
      </c>
      <c r="N232" s="136">
        <f>N233+N234+N235</f>
        <v>0</v>
      </c>
      <c r="O232" s="151">
        <f>O233+O234+O235</f>
        <v>0</v>
      </c>
      <c r="P232" s="151" t="e">
        <f t="shared" si="173"/>
        <v>#DIV/0!</v>
      </c>
      <c r="Q232" s="136">
        <f>Q233+Q234+Q235</f>
        <v>0</v>
      </c>
      <c r="R232" s="151">
        <f>R233+R234+R235</f>
        <v>0</v>
      </c>
      <c r="S232" s="151" t="e">
        <f t="shared" si="174"/>
        <v>#DIV/0!</v>
      </c>
      <c r="T232" s="136">
        <f>T233+T234+T235</f>
        <v>0</v>
      </c>
      <c r="U232" s="151">
        <f>U233+U234+U235</f>
        <v>0</v>
      </c>
      <c r="V232" s="151" t="e">
        <f t="shared" si="175"/>
        <v>#DIV/0!</v>
      </c>
      <c r="W232" s="136">
        <f>W233+W234+W235</f>
        <v>0</v>
      </c>
      <c r="X232" s="151">
        <f>X233+X234+X235</f>
        <v>0</v>
      </c>
      <c r="Y232" s="151" t="e">
        <f t="shared" ref="Y232:Y235" si="542">(X232/W232)*100</f>
        <v>#DIV/0!</v>
      </c>
      <c r="Z232" s="136">
        <f>Z233+Z234+Z235</f>
        <v>0</v>
      </c>
      <c r="AA232" s="151">
        <f>AA233+AA234+AA235</f>
        <v>0</v>
      </c>
      <c r="AB232" s="151" t="e">
        <f t="shared" ref="AB232" si="543">(AA232/Z232)*100</f>
        <v>#DIV/0!</v>
      </c>
      <c r="AC232" s="136">
        <f>AC233+AC234+AC235</f>
        <v>0</v>
      </c>
      <c r="AD232" s="151">
        <f>AD233+AD234+AD235</f>
        <v>0</v>
      </c>
      <c r="AE232" s="151" t="e">
        <f t="shared" ref="AE232" si="544">(AD232/AC232)*100</f>
        <v>#DIV/0!</v>
      </c>
      <c r="AF232" s="136">
        <f>AF233+AF234+AF235</f>
        <v>40</v>
      </c>
      <c r="AG232" s="151">
        <f>AG233+AG234+AG235</f>
        <v>0</v>
      </c>
      <c r="AH232" s="151">
        <f t="shared" ref="AH232" si="545">(AG232/AF232)*100</f>
        <v>0</v>
      </c>
      <c r="AI232" s="136">
        <f>AI233+AI234+AI235</f>
        <v>0</v>
      </c>
      <c r="AJ232" s="151">
        <f>AJ233+AJ234+AJ235</f>
        <v>0</v>
      </c>
      <c r="AK232" s="151" t="e">
        <f t="shared" ref="AK232" si="546">(AJ232/AI232)*100</f>
        <v>#DIV/0!</v>
      </c>
      <c r="AL232" s="136">
        <f>AL233+AL234+AL235</f>
        <v>0</v>
      </c>
      <c r="AM232" s="151">
        <f>AM233+AM234+AM235</f>
        <v>0</v>
      </c>
      <c r="AN232" s="151" t="e">
        <f t="shared" ref="AN232" si="547">(AM232/AL232)*100</f>
        <v>#DIV/0!</v>
      </c>
      <c r="AO232" s="136">
        <f>AO233+AO234+AO235</f>
        <v>40</v>
      </c>
      <c r="AP232" s="151">
        <f>AP233+AP234+AP235</f>
        <v>0</v>
      </c>
      <c r="AQ232" s="151">
        <f t="shared" si="177"/>
        <v>0</v>
      </c>
      <c r="AR232" s="195"/>
    </row>
    <row r="233" spans="1:44" s="161" customFormat="1" ht="45.75" customHeight="1">
      <c r="A233" s="340"/>
      <c r="B233" s="350"/>
      <c r="C233" s="353"/>
      <c r="D233" s="152" t="s">
        <v>2</v>
      </c>
      <c r="E233" s="136">
        <f>H233+K233+N233+Q233+T233+W233+Z233+AC233+AF233+AI233+AL233+AO233</f>
        <v>0</v>
      </c>
      <c r="F233" s="153">
        <f>I233+L233+O233+R233+U233+X233+AA233+AD233+AG233+AJ233+AM233+AP233</f>
        <v>0</v>
      </c>
      <c r="G233" s="153" t="e">
        <f t="shared" si="170"/>
        <v>#DIV/0!</v>
      </c>
      <c r="H233" s="154">
        <v>0</v>
      </c>
      <c r="I233" s="153"/>
      <c r="J233" s="153" t="e">
        <f t="shared" si="171"/>
        <v>#DIV/0!</v>
      </c>
      <c r="K233" s="154">
        <v>0</v>
      </c>
      <c r="L233" s="153"/>
      <c r="M233" s="153" t="e">
        <f t="shared" si="172"/>
        <v>#DIV/0!</v>
      </c>
      <c r="N233" s="154">
        <v>0</v>
      </c>
      <c r="O233" s="153"/>
      <c r="P233" s="153" t="e">
        <f t="shared" si="173"/>
        <v>#DIV/0!</v>
      </c>
      <c r="Q233" s="154">
        <v>0</v>
      </c>
      <c r="R233" s="153"/>
      <c r="S233" s="153" t="e">
        <f t="shared" si="174"/>
        <v>#DIV/0!</v>
      </c>
      <c r="T233" s="154">
        <v>0</v>
      </c>
      <c r="U233" s="153"/>
      <c r="V233" s="153" t="e">
        <f t="shared" si="175"/>
        <v>#DIV/0!</v>
      </c>
      <c r="W233" s="154">
        <v>0</v>
      </c>
      <c r="X233" s="153"/>
      <c r="Y233" s="153" t="e">
        <f t="shared" si="542"/>
        <v>#DIV/0!</v>
      </c>
      <c r="Z233" s="154">
        <v>0</v>
      </c>
      <c r="AA233" s="153"/>
      <c r="AB233" s="153"/>
      <c r="AC233" s="154">
        <v>0</v>
      </c>
      <c r="AD233" s="153"/>
      <c r="AE233" s="153"/>
      <c r="AF233" s="154">
        <v>0</v>
      </c>
      <c r="AG233" s="153"/>
      <c r="AH233" s="153"/>
      <c r="AI233" s="154">
        <v>0</v>
      </c>
      <c r="AJ233" s="153"/>
      <c r="AK233" s="153"/>
      <c r="AL233" s="154">
        <v>0</v>
      </c>
      <c r="AM233" s="153"/>
      <c r="AN233" s="153"/>
      <c r="AO233" s="154">
        <v>0</v>
      </c>
      <c r="AP233" s="153">
        <f>AP266+AP330+AP335+AP339+AP343</f>
        <v>0</v>
      </c>
      <c r="AQ233" s="153" t="e">
        <f t="shared" si="177"/>
        <v>#DIV/0!</v>
      </c>
      <c r="AR233" s="158"/>
    </row>
    <row r="234" spans="1:44" s="161" customFormat="1" ht="45.75" customHeight="1">
      <c r="A234" s="340"/>
      <c r="B234" s="350"/>
      <c r="C234" s="353"/>
      <c r="D234" s="152" t="s">
        <v>43</v>
      </c>
      <c r="E234" s="136">
        <f t="shared" ref="E234:F235" si="548">H234+K234+N234+Q234+T234+W234+Z234+AC234+AF234+AI234+AL234+AO234</f>
        <v>80</v>
      </c>
      <c r="F234" s="153">
        <f t="shared" si="548"/>
        <v>0</v>
      </c>
      <c r="G234" s="153">
        <f t="shared" si="170"/>
        <v>0</v>
      </c>
      <c r="H234" s="154">
        <v>0</v>
      </c>
      <c r="I234" s="153"/>
      <c r="J234" s="153" t="e">
        <f t="shared" si="171"/>
        <v>#DIV/0!</v>
      </c>
      <c r="K234" s="154">
        <v>0</v>
      </c>
      <c r="L234" s="153"/>
      <c r="M234" s="153" t="e">
        <f t="shared" si="172"/>
        <v>#DIV/0!</v>
      </c>
      <c r="N234" s="154">
        <v>0</v>
      </c>
      <c r="O234" s="153"/>
      <c r="P234" s="153" t="e">
        <f t="shared" si="173"/>
        <v>#DIV/0!</v>
      </c>
      <c r="Q234" s="154">
        <v>0</v>
      </c>
      <c r="R234" s="153"/>
      <c r="S234" s="153" t="e">
        <f t="shared" si="174"/>
        <v>#DIV/0!</v>
      </c>
      <c r="T234" s="154">
        <v>0</v>
      </c>
      <c r="U234" s="153"/>
      <c r="V234" s="153" t="e">
        <f t="shared" si="175"/>
        <v>#DIV/0!</v>
      </c>
      <c r="W234" s="154">
        <v>0</v>
      </c>
      <c r="X234" s="153"/>
      <c r="Y234" s="153" t="e">
        <f t="shared" si="542"/>
        <v>#DIV/0!</v>
      </c>
      <c r="Z234" s="154">
        <v>0</v>
      </c>
      <c r="AA234" s="153"/>
      <c r="AB234" s="153"/>
      <c r="AC234" s="154">
        <v>0</v>
      </c>
      <c r="AD234" s="153"/>
      <c r="AE234" s="153"/>
      <c r="AF234" s="154">
        <v>40</v>
      </c>
      <c r="AG234" s="153"/>
      <c r="AH234" s="153"/>
      <c r="AI234" s="154">
        <v>0</v>
      </c>
      <c r="AJ234" s="153"/>
      <c r="AK234" s="153"/>
      <c r="AL234" s="154">
        <v>0</v>
      </c>
      <c r="AM234" s="153"/>
      <c r="AN234" s="153"/>
      <c r="AO234" s="154">
        <v>40</v>
      </c>
      <c r="AP234" s="153">
        <f>AP267+AP331+AP336+AP340+AP344</f>
        <v>0</v>
      </c>
      <c r="AQ234" s="153">
        <f t="shared" si="177"/>
        <v>0</v>
      </c>
      <c r="AR234" s="158"/>
    </row>
    <row r="235" spans="1:44" s="161" customFormat="1" ht="45.75" customHeight="1">
      <c r="A235" s="340"/>
      <c r="B235" s="351"/>
      <c r="C235" s="354"/>
      <c r="D235" s="152" t="s">
        <v>308</v>
      </c>
      <c r="E235" s="136">
        <f t="shared" si="548"/>
        <v>0</v>
      </c>
      <c r="F235" s="153">
        <f t="shared" si="548"/>
        <v>0</v>
      </c>
      <c r="G235" s="153" t="e">
        <f t="shared" si="170"/>
        <v>#DIV/0!</v>
      </c>
      <c r="H235" s="154">
        <v>0</v>
      </c>
      <c r="I235" s="153"/>
      <c r="J235" s="153" t="e">
        <f t="shared" si="171"/>
        <v>#DIV/0!</v>
      </c>
      <c r="K235" s="154">
        <v>0</v>
      </c>
      <c r="L235" s="153"/>
      <c r="M235" s="153" t="e">
        <f t="shared" si="172"/>
        <v>#DIV/0!</v>
      </c>
      <c r="N235" s="154">
        <v>0</v>
      </c>
      <c r="O235" s="153"/>
      <c r="P235" s="153" t="e">
        <f t="shared" si="173"/>
        <v>#DIV/0!</v>
      </c>
      <c r="Q235" s="154">
        <v>0</v>
      </c>
      <c r="R235" s="153"/>
      <c r="S235" s="153" t="e">
        <f t="shared" si="174"/>
        <v>#DIV/0!</v>
      </c>
      <c r="T235" s="154">
        <v>0</v>
      </c>
      <c r="U235" s="153"/>
      <c r="V235" s="153" t="e">
        <f t="shared" si="175"/>
        <v>#DIV/0!</v>
      </c>
      <c r="W235" s="154">
        <v>0</v>
      </c>
      <c r="X235" s="153"/>
      <c r="Y235" s="153" t="e">
        <f t="shared" si="542"/>
        <v>#DIV/0!</v>
      </c>
      <c r="Z235" s="154">
        <v>0</v>
      </c>
      <c r="AA235" s="153"/>
      <c r="AB235" s="153"/>
      <c r="AC235" s="154">
        <v>0</v>
      </c>
      <c r="AD235" s="153"/>
      <c r="AE235" s="153"/>
      <c r="AF235" s="154">
        <v>0</v>
      </c>
      <c r="AG235" s="153"/>
      <c r="AH235" s="153"/>
      <c r="AI235" s="154">
        <v>0</v>
      </c>
      <c r="AJ235" s="153"/>
      <c r="AK235" s="153"/>
      <c r="AL235" s="154">
        <v>0</v>
      </c>
      <c r="AM235" s="153"/>
      <c r="AN235" s="153"/>
      <c r="AO235" s="154">
        <v>0</v>
      </c>
      <c r="AP235" s="153">
        <f>AP269+AP332+AP337+AP341+AP345</f>
        <v>0</v>
      </c>
      <c r="AQ235" s="153" t="e">
        <f t="shared" si="177"/>
        <v>#DIV/0!</v>
      </c>
      <c r="AR235" s="158"/>
    </row>
    <row r="236" spans="1:44" s="161" customFormat="1" ht="45.75" customHeight="1">
      <c r="A236" s="340" t="s">
        <v>421</v>
      </c>
      <c r="B236" s="349" t="s">
        <v>316</v>
      </c>
      <c r="C236" s="352" t="s">
        <v>426</v>
      </c>
      <c r="D236" s="150" t="s">
        <v>307</v>
      </c>
      <c r="E236" s="136">
        <f>E237+E238+E239</f>
        <v>160</v>
      </c>
      <c r="F236" s="151">
        <f>F237+F238+F239</f>
        <v>0</v>
      </c>
      <c r="G236" s="151">
        <f t="shared" si="170"/>
        <v>0</v>
      </c>
      <c r="H236" s="136">
        <f>H237+H238+H239</f>
        <v>0</v>
      </c>
      <c r="I236" s="151">
        <f>I237+I238+I239</f>
        <v>0</v>
      </c>
      <c r="J236" s="151" t="e">
        <f t="shared" si="171"/>
        <v>#DIV/0!</v>
      </c>
      <c r="K236" s="136">
        <f>K237+K238+K239</f>
        <v>0</v>
      </c>
      <c r="L236" s="151">
        <f>L237+L238+L239</f>
        <v>0</v>
      </c>
      <c r="M236" s="151" t="e">
        <f t="shared" si="172"/>
        <v>#DIV/0!</v>
      </c>
      <c r="N236" s="136">
        <f>N237+N238+N239</f>
        <v>0</v>
      </c>
      <c r="O236" s="151">
        <f>O237+O238+O239</f>
        <v>0</v>
      </c>
      <c r="P236" s="151" t="e">
        <f t="shared" si="173"/>
        <v>#DIV/0!</v>
      </c>
      <c r="Q236" s="136">
        <f>Q237+Q238+Q239</f>
        <v>0</v>
      </c>
      <c r="R236" s="151">
        <f>R237+R238+R239</f>
        <v>0</v>
      </c>
      <c r="S236" s="151" t="e">
        <f t="shared" si="174"/>
        <v>#DIV/0!</v>
      </c>
      <c r="T236" s="136">
        <f>T237+T238+T239</f>
        <v>0</v>
      </c>
      <c r="U236" s="151">
        <f>U237+U238+U239</f>
        <v>0</v>
      </c>
      <c r="V236" s="151" t="e">
        <f t="shared" si="175"/>
        <v>#DIV/0!</v>
      </c>
      <c r="W236" s="136">
        <f>W237+W238+W239</f>
        <v>0</v>
      </c>
      <c r="X236" s="151">
        <f>X237+X238+X239</f>
        <v>0</v>
      </c>
      <c r="Y236" s="151" t="e">
        <f t="shared" ref="Y236:Y239" si="549">(X236/W236)*100</f>
        <v>#DIV/0!</v>
      </c>
      <c r="Z236" s="136">
        <f>Z237+Z238+Z239</f>
        <v>0</v>
      </c>
      <c r="AA236" s="151">
        <f>AA237+AA238+AA239</f>
        <v>0</v>
      </c>
      <c r="AB236" s="151" t="e">
        <f t="shared" ref="AB236" si="550">(AA236/Z236)*100</f>
        <v>#DIV/0!</v>
      </c>
      <c r="AC236" s="136">
        <f>AC237+AC238+AC239</f>
        <v>0</v>
      </c>
      <c r="AD236" s="151">
        <f>AD237+AD238+AD239</f>
        <v>0</v>
      </c>
      <c r="AE236" s="151" t="e">
        <f t="shared" ref="AE236" si="551">(AD236/AC236)*100</f>
        <v>#DIV/0!</v>
      </c>
      <c r="AF236" s="136">
        <f>AF237+AF238+AF239</f>
        <v>160</v>
      </c>
      <c r="AG236" s="151">
        <f>AG237+AG238+AG239</f>
        <v>0</v>
      </c>
      <c r="AH236" s="151">
        <f t="shared" ref="AH236" si="552">(AG236/AF236)*100</f>
        <v>0</v>
      </c>
      <c r="AI236" s="136">
        <f>AI237+AI238+AI239</f>
        <v>0</v>
      </c>
      <c r="AJ236" s="151">
        <f>AJ237+AJ238+AJ239</f>
        <v>0</v>
      </c>
      <c r="AK236" s="151" t="e">
        <f t="shared" ref="AK236" si="553">(AJ236/AI236)*100</f>
        <v>#DIV/0!</v>
      </c>
      <c r="AL236" s="136">
        <f>AL237+AL238+AL239</f>
        <v>0</v>
      </c>
      <c r="AM236" s="151">
        <f>AM237+AM238+AM239</f>
        <v>0</v>
      </c>
      <c r="AN236" s="151" t="e">
        <f t="shared" ref="AN236" si="554">(AM236/AL236)*100</f>
        <v>#DIV/0!</v>
      </c>
      <c r="AO236" s="136">
        <f>AO237+AO238+AO239</f>
        <v>0</v>
      </c>
      <c r="AP236" s="151">
        <f>AP237+AP238+AP239</f>
        <v>0</v>
      </c>
      <c r="AQ236" s="151" t="e">
        <f t="shared" si="177"/>
        <v>#DIV/0!</v>
      </c>
      <c r="AR236" s="195"/>
    </row>
    <row r="237" spans="1:44" s="161" customFormat="1" ht="45.75" customHeight="1">
      <c r="A237" s="340"/>
      <c r="B237" s="350"/>
      <c r="C237" s="353"/>
      <c r="D237" s="152" t="s">
        <v>2</v>
      </c>
      <c r="E237" s="136">
        <f>H237+K237+N237+Q237+T237+W237+Z237+AC237+AF237+AI237+AL237+AO237</f>
        <v>0</v>
      </c>
      <c r="F237" s="153">
        <f>I237+L237+O237+R237+U237+X237+AA237+AD237+AG237+AJ237+AM237+AP237</f>
        <v>0</v>
      </c>
      <c r="G237" s="153" t="e">
        <f t="shared" si="170"/>
        <v>#DIV/0!</v>
      </c>
      <c r="H237" s="154">
        <v>0</v>
      </c>
      <c r="I237" s="153"/>
      <c r="J237" s="153" t="e">
        <f t="shared" si="171"/>
        <v>#DIV/0!</v>
      </c>
      <c r="K237" s="154">
        <v>0</v>
      </c>
      <c r="L237" s="153"/>
      <c r="M237" s="153" t="e">
        <f t="shared" si="172"/>
        <v>#DIV/0!</v>
      </c>
      <c r="N237" s="154">
        <v>0</v>
      </c>
      <c r="O237" s="153"/>
      <c r="P237" s="153" t="e">
        <f t="shared" si="173"/>
        <v>#DIV/0!</v>
      </c>
      <c r="Q237" s="154">
        <v>0</v>
      </c>
      <c r="R237" s="153"/>
      <c r="S237" s="153" t="e">
        <f t="shared" si="174"/>
        <v>#DIV/0!</v>
      </c>
      <c r="T237" s="154">
        <v>0</v>
      </c>
      <c r="U237" s="153"/>
      <c r="V237" s="153" t="e">
        <f t="shared" si="175"/>
        <v>#DIV/0!</v>
      </c>
      <c r="W237" s="154">
        <v>0</v>
      </c>
      <c r="X237" s="153"/>
      <c r="Y237" s="153" t="e">
        <f t="shared" si="549"/>
        <v>#DIV/0!</v>
      </c>
      <c r="Z237" s="154">
        <v>0</v>
      </c>
      <c r="AA237" s="153"/>
      <c r="AB237" s="153"/>
      <c r="AC237" s="154">
        <v>0</v>
      </c>
      <c r="AD237" s="153"/>
      <c r="AE237" s="153"/>
      <c r="AF237" s="154">
        <v>0</v>
      </c>
      <c r="AG237" s="153"/>
      <c r="AH237" s="153"/>
      <c r="AI237" s="154">
        <v>0</v>
      </c>
      <c r="AJ237" s="153"/>
      <c r="AK237" s="153"/>
      <c r="AL237" s="154">
        <v>0</v>
      </c>
      <c r="AM237" s="153"/>
      <c r="AN237" s="153"/>
      <c r="AO237" s="154">
        <v>0</v>
      </c>
      <c r="AP237" s="153">
        <f>AP271+AP335+AP340+AP344+AP348</f>
        <v>0</v>
      </c>
      <c r="AQ237" s="153" t="e">
        <f t="shared" si="177"/>
        <v>#DIV/0!</v>
      </c>
      <c r="AR237" s="158"/>
    </row>
    <row r="238" spans="1:44" s="161" customFormat="1" ht="45.75" customHeight="1">
      <c r="A238" s="340"/>
      <c r="B238" s="350"/>
      <c r="C238" s="353"/>
      <c r="D238" s="152" t="s">
        <v>43</v>
      </c>
      <c r="E238" s="136">
        <f t="shared" ref="E238:F239" si="555">H238+K238+N238+Q238+T238+W238+Z238+AC238+AF238+AI238+AL238+AO238</f>
        <v>160</v>
      </c>
      <c r="F238" s="153">
        <f t="shared" si="555"/>
        <v>0</v>
      </c>
      <c r="G238" s="153">
        <f t="shared" si="170"/>
        <v>0</v>
      </c>
      <c r="H238" s="154">
        <v>0</v>
      </c>
      <c r="I238" s="153"/>
      <c r="J238" s="153" t="e">
        <f t="shared" si="171"/>
        <v>#DIV/0!</v>
      </c>
      <c r="K238" s="154">
        <v>0</v>
      </c>
      <c r="L238" s="153"/>
      <c r="M238" s="153" t="e">
        <f t="shared" si="172"/>
        <v>#DIV/0!</v>
      </c>
      <c r="N238" s="154">
        <v>0</v>
      </c>
      <c r="O238" s="153"/>
      <c r="P238" s="153" t="e">
        <f t="shared" si="173"/>
        <v>#DIV/0!</v>
      </c>
      <c r="Q238" s="154">
        <v>0</v>
      </c>
      <c r="R238" s="153"/>
      <c r="S238" s="153" t="e">
        <f t="shared" si="174"/>
        <v>#DIV/0!</v>
      </c>
      <c r="T238" s="154">
        <v>0</v>
      </c>
      <c r="U238" s="153"/>
      <c r="V238" s="153" t="e">
        <f t="shared" si="175"/>
        <v>#DIV/0!</v>
      </c>
      <c r="W238" s="154">
        <v>0</v>
      </c>
      <c r="X238" s="153"/>
      <c r="Y238" s="153" t="e">
        <f t="shared" si="549"/>
        <v>#DIV/0!</v>
      </c>
      <c r="Z238" s="154">
        <v>0</v>
      </c>
      <c r="AA238" s="153"/>
      <c r="AB238" s="153"/>
      <c r="AC238" s="154">
        <v>0</v>
      </c>
      <c r="AD238" s="153"/>
      <c r="AE238" s="153"/>
      <c r="AF238" s="154">
        <v>160</v>
      </c>
      <c r="AG238" s="153"/>
      <c r="AH238" s="153"/>
      <c r="AI238" s="154">
        <v>0</v>
      </c>
      <c r="AJ238" s="153"/>
      <c r="AK238" s="153"/>
      <c r="AL238" s="154">
        <v>0</v>
      </c>
      <c r="AM238" s="153"/>
      <c r="AN238" s="153"/>
      <c r="AO238" s="154">
        <v>0</v>
      </c>
      <c r="AP238" s="153">
        <f>AP272+AP336+AP341+AP345+AP349</f>
        <v>0</v>
      </c>
      <c r="AQ238" s="153" t="e">
        <f t="shared" si="177"/>
        <v>#DIV/0!</v>
      </c>
      <c r="AR238" s="158"/>
    </row>
    <row r="239" spans="1:44" s="161" customFormat="1" ht="45.75" customHeight="1">
      <c r="A239" s="340"/>
      <c r="B239" s="351"/>
      <c r="C239" s="354"/>
      <c r="D239" s="152" t="s">
        <v>308</v>
      </c>
      <c r="E239" s="136">
        <f t="shared" si="555"/>
        <v>0</v>
      </c>
      <c r="F239" s="153">
        <f t="shared" si="555"/>
        <v>0</v>
      </c>
      <c r="G239" s="153" t="e">
        <f t="shared" si="170"/>
        <v>#DIV/0!</v>
      </c>
      <c r="H239" s="154">
        <v>0</v>
      </c>
      <c r="I239" s="153"/>
      <c r="J239" s="153" t="e">
        <f t="shared" si="171"/>
        <v>#DIV/0!</v>
      </c>
      <c r="K239" s="154">
        <v>0</v>
      </c>
      <c r="L239" s="153"/>
      <c r="M239" s="153" t="e">
        <f t="shared" si="172"/>
        <v>#DIV/0!</v>
      </c>
      <c r="N239" s="154">
        <v>0</v>
      </c>
      <c r="O239" s="153"/>
      <c r="P239" s="153" t="e">
        <f t="shared" si="173"/>
        <v>#DIV/0!</v>
      </c>
      <c r="Q239" s="154">
        <v>0</v>
      </c>
      <c r="R239" s="153"/>
      <c r="S239" s="153" t="e">
        <f t="shared" si="174"/>
        <v>#DIV/0!</v>
      </c>
      <c r="T239" s="154">
        <v>0</v>
      </c>
      <c r="U239" s="153"/>
      <c r="V239" s="153" t="e">
        <f t="shared" si="175"/>
        <v>#DIV/0!</v>
      </c>
      <c r="W239" s="154">
        <v>0</v>
      </c>
      <c r="X239" s="153"/>
      <c r="Y239" s="153" t="e">
        <f t="shared" si="549"/>
        <v>#DIV/0!</v>
      </c>
      <c r="Z239" s="154">
        <v>0</v>
      </c>
      <c r="AA239" s="153"/>
      <c r="AB239" s="153"/>
      <c r="AC239" s="154">
        <v>0</v>
      </c>
      <c r="AD239" s="153"/>
      <c r="AE239" s="153"/>
      <c r="AF239" s="154">
        <v>0</v>
      </c>
      <c r="AG239" s="153"/>
      <c r="AH239" s="153"/>
      <c r="AI239" s="154">
        <v>0</v>
      </c>
      <c r="AJ239" s="153"/>
      <c r="AK239" s="153"/>
      <c r="AL239" s="154">
        <v>0</v>
      </c>
      <c r="AM239" s="153"/>
      <c r="AN239" s="153"/>
      <c r="AO239" s="154">
        <v>0</v>
      </c>
      <c r="AP239" s="153">
        <f>AP274+AP337+AP342+AP346+AP350</f>
        <v>0</v>
      </c>
      <c r="AQ239" s="153" t="e">
        <f t="shared" si="177"/>
        <v>#DIV/0!</v>
      </c>
      <c r="AR239" s="158"/>
    </row>
    <row r="240" spans="1:44" s="161" customFormat="1" ht="45.75" customHeight="1">
      <c r="A240" s="340" t="s">
        <v>422</v>
      </c>
      <c r="B240" s="349" t="s">
        <v>428</v>
      </c>
      <c r="C240" s="352" t="s">
        <v>325</v>
      </c>
      <c r="D240" s="150" t="s">
        <v>307</v>
      </c>
      <c r="E240" s="136">
        <f>E241+E242+E243</f>
        <v>23140.9</v>
      </c>
      <c r="F240" s="151">
        <f>F241+F242+F243</f>
        <v>2839.3999999999996</v>
      </c>
      <c r="G240" s="151">
        <f t="shared" si="170"/>
        <v>12.27004999805539</v>
      </c>
      <c r="H240" s="136">
        <f>H241+H242+H243</f>
        <v>0</v>
      </c>
      <c r="I240" s="151">
        <f>I241+I242+I243</f>
        <v>0</v>
      </c>
      <c r="J240" s="151" t="e">
        <f t="shared" si="171"/>
        <v>#DIV/0!</v>
      </c>
      <c r="K240" s="136">
        <f>K241+K242+K243</f>
        <v>0</v>
      </c>
      <c r="L240" s="151">
        <f>L241+L242+L243</f>
        <v>0</v>
      </c>
      <c r="M240" s="151" t="e">
        <f t="shared" si="172"/>
        <v>#DIV/0!</v>
      </c>
      <c r="N240" s="136">
        <f>N241+N242+N243</f>
        <v>0</v>
      </c>
      <c r="O240" s="151">
        <f>O241+O242+O243</f>
        <v>0</v>
      </c>
      <c r="P240" s="151" t="e">
        <f t="shared" si="173"/>
        <v>#DIV/0!</v>
      </c>
      <c r="Q240" s="136">
        <f>Q241+Q242+Q243</f>
        <v>0</v>
      </c>
      <c r="R240" s="151">
        <f>R241+R242+R243</f>
        <v>0</v>
      </c>
      <c r="S240" s="151" t="e">
        <f t="shared" si="174"/>
        <v>#DIV/0!</v>
      </c>
      <c r="T240" s="136">
        <f>T241+T242+T243</f>
        <v>1838.1</v>
      </c>
      <c r="U240" s="151">
        <f>U241+U242+U243</f>
        <v>1838.1</v>
      </c>
      <c r="V240" s="151">
        <f t="shared" si="175"/>
        <v>100</v>
      </c>
      <c r="W240" s="136">
        <f>W241+W242+W243</f>
        <v>7607.75</v>
      </c>
      <c r="X240" s="151">
        <f>X241+X242+X243</f>
        <v>1001.3</v>
      </c>
      <c r="Y240" s="151">
        <f t="shared" ref="Y240:Y243" si="556">(X240/W240)*100</f>
        <v>13.161578653346915</v>
      </c>
      <c r="Z240" s="136">
        <f>Z241+Z242+Z243</f>
        <v>4783.84</v>
      </c>
      <c r="AA240" s="151">
        <f>AA241+AA242+AA243</f>
        <v>0</v>
      </c>
      <c r="AB240" s="151">
        <f t="shared" ref="AB240" si="557">(AA240/Z240)*100</f>
        <v>0</v>
      </c>
      <c r="AC240" s="136">
        <f>AC241+AC242+AC243</f>
        <v>2023.31</v>
      </c>
      <c r="AD240" s="151">
        <f>AD241+AD242+AD243</f>
        <v>0</v>
      </c>
      <c r="AE240" s="151">
        <f t="shared" ref="AE240" si="558">(AD240/AC240)*100</f>
        <v>0</v>
      </c>
      <c r="AF240" s="136">
        <f>AF241+AF242+AF243</f>
        <v>2242.77</v>
      </c>
      <c r="AG240" s="151">
        <f>AG241+AG242+AG243</f>
        <v>0</v>
      </c>
      <c r="AH240" s="151">
        <f t="shared" ref="AH240" si="559">(AG240/AF240)*100</f>
        <v>0</v>
      </c>
      <c r="AI240" s="136">
        <f>AI241+AI242+AI243</f>
        <v>1024.4000000000001</v>
      </c>
      <c r="AJ240" s="151">
        <f>AJ241+AJ242+AJ243</f>
        <v>0</v>
      </c>
      <c r="AK240" s="151">
        <f t="shared" ref="AK240" si="560">(AJ240/AI240)*100</f>
        <v>0</v>
      </c>
      <c r="AL240" s="136">
        <f>AL241+AL242+AL243</f>
        <v>2111.94</v>
      </c>
      <c r="AM240" s="151">
        <f>AM241+AM242+AM243</f>
        <v>0</v>
      </c>
      <c r="AN240" s="151">
        <f t="shared" ref="AN240" si="561">(AM240/AL240)*100</f>
        <v>0</v>
      </c>
      <c r="AO240" s="136">
        <f>AO241+AO242+AO243</f>
        <v>1508.79</v>
      </c>
      <c r="AP240" s="151">
        <f>AP241+AP242+AP243</f>
        <v>0</v>
      </c>
      <c r="AQ240" s="151">
        <f t="shared" si="177"/>
        <v>0</v>
      </c>
      <c r="AR240" s="195"/>
    </row>
    <row r="241" spans="1:44" s="161" customFormat="1" ht="45.75" customHeight="1">
      <c r="A241" s="340"/>
      <c r="B241" s="350"/>
      <c r="C241" s="353"/>
      <c r="D241" s="152" t="s">
        <v>2</v>
      </c>
      <c r="E241" s="136">
        <f>H241+K241+N241+Q241+T241+W241+Z241+AC241+AF241+AI241+AL241+AO241</f>
        <v>0</v>
      </c>
      <c r="F241" s="153">
        <f>I241+L241+O241+R241+U241+X241+AA241+AD241+AG241+AJ241+AM241+AP241</f>
        <v>0</v>
      </c>
      <c r="G241" s="153" t="e">
        <f t="shared" si="170"/>
        <v>#DIV/0!</v>
      </c>
      <c r="H241" s="154">
        <f>H245+H249</f>
        <v>0</v>
      </c>
      <c r="I241" s="153"/>
      <c r="J241" s="153" t="e">
        <f t="shared" si="171"/>
        <v>#DIV/0!</v>
      </c>
      <c r="K241" s="154">
        <f>K245+K249</f>
        <v>0</v>
      </c>
      <c r="L241" s="153"/>
      <c r="M241" s="153" t="e">
        <f t="shared" si="172"/>
        <v>#DIV/0!</v>
      </c>
      <c r="N241" s="154">
        <f>N245+N249</f>
        <v>0</v>
      </c>
      <c r="O241" s="153"/>
      <c r="P241" s="153" t="e">
        <f t="shared" si="173"/>
        <v>#DIV/0!</v>
      </c>
      <c r="Q241" s="154">
        <f>Q245+Q249</f>
        <v>0</v>
      </c>
      <c r="R241" s="153"/>
      <c r="S241" s="153" t="e">
        <f t="shared" si="174"/>
        <v>#DIV/0!</v>
      </c>
      <c r="T241" s="154">
        <f>T245+T249</f>
        <v>0</v>
      </c>
      <c r="U241" s="153"/>
      <c r="V241" s="153" t="e">
        <f t="shared" si="175"/>
        <v>#DIV/0!</v>
      </c>
      <c r="W241" s="154">
        <f>W245+W249</f>
        <v>0</v>
      </c>
      <c r="X241" s="153"/>
      <c r="Y241" s="153" t="e">
        <f t="shared" si="556"/>
        <v>#DIV/0!</v>
      </c>
      <c r="Z241" s="154">
        <f>Z245+Z249</f>
        <v>0</v>
      </c>
      <c r="AA241" s="153"/>
      <c r="AB241" s="153"/>
      <c r="AC241" s="154">
        <f>AC245+AC249</f>
        <v>0</v>
      </c>
      <c r="AD241" s="153"/>
      <c r="AE241" s="153"/>
      <c r="AF241" s="154">
        <f>AF245+AF249</f>
        <v>0</v>
      </c>
      <c r="AG241" s="153"/>
      <c r="AH241" s="153"/>
      <c r="AI241" s="154">
        <f>AI245+AI249</f>
        <v>0</v>
      </c>
      <c r="AJ241" s="153"/>
      <c r="AK241" s="153"/>
      <c r="AL241" s="154">
        <f>AL245+AL249</f>
        <v>0</v>
      </c>
      <c r="AM241" s="153"/>
      <c r="AN241" s="153"/>
      <c r="AO241" s="154">
        <f>AO245+AO249</f>
        <v>0</v>
      </c>
      <c r="AP241" s="153">
        <f>AP276+AP340+AP345+AP349+AP353</f>
        <v>0</v>
      </c>
      <c r="AQ241" s="153" t="e">
        <f t="shared" si="177"/>
        <v>#DIV/0!</v>
      </c>
      <c r="AR241" s="158"/>
    </row>
    <row r="242" spans="1:44" s="161" customFormat="1" ht="45.75" customHeight="1">
      <c r="A242" s="340"/>
      <c r="B242" s="350"/>
      <c r="C242" s="353"/>
      <c r="D242" s="152" t="s">
        <v>43</v>
      </c>
      <c r="E242" s="136">
        <f t="shared" ref="E242:F243" si="562">H242+K242+N242+Q242+T242+W242+Z242+AC242+AF242+AI242+AL242+AO242</f>
        <v>23140.9</v>
      </c>
      <c r="F242" s="153">
        <f t="shared" si="562"/>
        <v>2839.3999999999996</v>
      </c>
      <c r="G242" s="153">
        <f t="shared" si="170"/>
        <v>12.27004999805539</v>
      </c>
      <c r="H242" s="154">
        <f>H246+H250</f>
        <v>0</v>
      </c>
      <c r="I242" s="153"/>
      <c r="J242" s="153" t="e">
        <f t="shared" si="171"/>
        <v>#DIV/0!</v>
      </c>
      <c r="K242" s="154">
        <f>K246+K250</f>
        <v>0</v>
      </c>
      <c r="L242" s="153"/>
      <c r="M242" s="153" t="e">
        <f t="shared" si="172"/>
        <v>#DIV/0!</v>
      </c>
      <c r="N242" s="154">
        <f>N246+N250</f>
        <v>0</v>
      </c>
      <c r="O242" s="153"/>
      <c r="P242" s="153" t="e">
        <f t="shared" si="173"/>
        <v>#DIV/0!</v>
      </c>
      <c r="Q242" s="154">
        <f>Q246+Q250</f>
        <v>0</v>
      </c>
      <c r="R242" s="153"/>
      <c r="S242" s="153" t="e">
        <f t="shared" si="174"/>
        <v>#DIV/0!</v>
      </c>
      <c r="T242" s="154">
        <f>T246+T250</f>
        <v>1838.1</v>
      </c>
      <c r="U242" s="153">
        <f>U246+U250</f>
        <v>1838.1</v>
      </c>
      <c r="V242" s="153">
        <f t="shared" si="175"/>
        <v>100</v>
      </c>
      <c r="W242" s="154">
        <f>W246+W250</f>
        <v>7607.75</v>
      </c>
      <c r="X242" s="153">
        <f>X246+X250</f>
        <v>1001.3</v>
      </c>
      <c r="Y242" s="153">
        <f t="shared" si="556"/>
        <v>13.161578653346915</v>
      </c>
      <c r="Z242" s="154">
        <f>Z246+Z250</f>
        <v>4783.84</v>
      </c>
      <c r="AA242" s="153">
        <f>AA246+AA250</f>
        <v>0</v>
      </c>
      <c r="AB242" s="153"/>
      <c r="AC242" s="154">
        <f>AC246+AC250</f>
        <v>2023.31</v>
      </c>
      <c r="AD242" s="153">
        <f>AD246+AD250</f>
        <v>0</v>
      </c>
      <c r="AE242" s="153"/>
      <c r="AF242" s="154">
        <f>AF246+AF250</f>
        <v>2242.77</v>
      </c>
      <c r="AG242" s="153">
        <f>AG246+AG250</f>
        <v>0</v>
      </c>
      <c r="AH242" s="153"/>
      <c r="AI242" s="154">
        <f>AI246+AI250</f>
        <v>1024.4000000000001</v>
      </c>
      <c r="AJ242" s="153">
        <f>AJ246+AJ250</f>
        <v>0</v>
      </c>
      <c r="AK242" s="153"/>
      <c r="AL242" s="154">
        <f>AL246+AL250</f>
        <v>2111.94</v>
      </c>
      <c r="AM242" s="153">
        <f>AM246+AM250</f>
        <v>0</v>
      </c>
      <c r="AN242" s="153"/>
      <c r="AO242" s="154">
        <f>AO246+AO250</f>
        <v>1508.79</v>
      </c>
      <c r="AP242" s="153">
        <f>AP246+AP250</f>
        <v>0</v>
      </c>
      <c r="AQ242" s="153">
        <f t="shared" si="177"/>
        <v>0</v>
      </c>
      <c r="AR242" s="158"/>
    </row>
    <row r="243" spans="1:44" s="161" customFormat="1" ht="45.75" customHeight="1">
      <c r="A243" s="340"/>
      <c r="B243" s="351"/>
      <c r="C243" s="354"/>
      <c r="D243" s="152" t="s">
        <v>308</v>
      </c>
      <c r="E243" s="136">
        <f t="shared" si="562"/>
        <v>0</v>
      </c>
      <c r="F243" s="153">
        <f t="shared" si="562"/>
        <v>0</v>
      </c>
      <c r="G243" s="153" t="e">
        <f t="shared" si="170"/>
        <v>#DIV/0!</v>
      </c>
      <c r="H243" s="154">
        <f>H247+H251</f>
        <v>0</v>
      </c>
      <c r="I243" s="153"/>
      <c r="J243" s="153" t="e">
        <f t="shared" si="171"/>
        <v>#DIV/0!</v>
      </c>
      <c r="K243" s="154">
        <f>K247+K251</f>
        <v>0</v>
      </c>
      <c r="L243" s="153"/>
      <c r="M243" s="153" t="e">
        <f t="shared" si="172"/>
        <v>#DIV/0!</v>
      </c>
      <c r="N243" s="154">
        <f>N247+N251</f>
        <v>0</v>
      </c>
      <c r="O243" s="153"/>
      <c r="P243" s="153" t="e">
        <f t="shared" si="173"/>
        <v>#DIV/0!</v>
      </c>
      <c r="Q243" s="154">
        <f>Q247+Q251</f>
        <v>0</v>
      </c>
      <c r="R243" s="153"/>
      <c r="S243" s="153" t="e">
        <f t="shared" si="174"/>
        <v>#DIV/0!</v>
      </c>
      <c r="T243" s="154">
        <f>T247+T251</f>
        <v>0</v>
      </c>
      <c r="U243" s="153"/>
      <c r="V243" s="153" t="e">
        <f t="shared" si="175"/>
        <v>#DIV/0!</v>
      </c>
      <c r="W243" s="154">
        <f>W247+W251</f>
        <v>0</v>
      </c>
      <c r="X243" s="153"/>
      <c r="Y243" s="153" t="e">
        <f t="shared" si="556"/>
        <v>#DIV/0!</v>
      </c>
      <c r="Z243" s="154">
        <f>Z247+Z251</f>
        <v>0</v>
      </c>
      <c r="AA243" s="153"/>
      <c r="AB243" s="153"/>
      <c r="AC243" s="154">
        <f>AC247+AC251</f>
        <v>0</v>
      </c>
      <c r="AD243" s="153"/>
      <c r="AE243" s="153"/>
      <c r="AF243" s="154">
        <f>AF247+AF251</f>
        <v>0</v>
      </c>
      <c r="AG243" s="153"/>
      <c r="AH243" s="153"/>
      <c r="AI243" s="154">
        <f>AI247+AI251</f>
        <v>0</v>
      </c>
      <c r="AJ243" s="153"/>
      <c r="AK243" s="153"/>
      <c r="AL243" s="154">
        <f>AL247+AL251</f>
        <v>0</v>
      </c>
      <c r="AM243" s="153"/>
      <c r="AN243" s="153"/>
      <c r="AO243" s="154">
        <f>AO247+AO251</f>
        <v>0</v>
      </c>
      <c r="AP243" s="153">
        <f>AP279+AP342+AP347+AP351+AP355</f>
        <v>0</v>
      </c>
      <c r="AQ243" s="153" t="e">
        <f t="shared" si="177"/>
        <v>#DIV/0!</v>
      </c>
      <c r="AR243" s="158"/>
    </row>
    <row r="244" spans="1:44" s="161" customFormat="1" ht="45.75" customHeight="1">
      <c r="A244" s="340" t="s">
        <v>423</v>
      </c>
      <c r="B244" s="349" t="s">
        <v>429</v>
      </c>
      <c r="C244" s="352" t="s">
        <v>325</v>
      </c>
      <c r="D244" s="150" t="s">
        <v>307</v>
      </c>
      <c r="E244" s="136">
        <f>E245+E246+E247</f>
        <v>18188.599999999999</v>
      </c>
      <c r="F244" s="151">
        <f>F245+F246+F247</f>
        <v>39.799999999999997</v>
      </c>
      <c r="G244" s="151">
        <f t="shared" si="170"/>
        <v>0.21881838074398249</v>
      </c>
      <c r="H244" s="136">
        <f>H245+H246+H247</f>
        <v>0</v>
      </c>
      <c r="I244" s="151">
        <f>I245+I246+I247</f>
        <v>0</v>
      </c>
      <c r="J244" s="151" t="e">
        <f t="shared" si="171"/>
        <v>#DIV/0!</v>
      </c>
      <c r="K244" s="136">
        <f>K245+K246+K247</f>
        <v>0</v>
      </c>
      <c r="L244" s="151">
        <f>L245+L246+L247</f>
        <v>0</v>
      </c>
      <c r="M244" s="151" t="e">
        <f t="shared" si="172"/>
        <v>#DIV/0!</v>
      </c>
      <c r="N244" s="136">
        <f>N245+N246+N247</f>
        <v>0</v>
      </c>
      <c r="O244" s="151">
        <f>O245+O246+O247</f>
        <v>0</v>
      </c>
      <c r="P244" s="151" t="e">
        <f t="shared" si="173"/>
        <v>#DIV/0!</v>
      </c>
      <c r="Q244" s="136">
        <f>Q245+Q246+Q247</f>
        <v>0</v>
      </c>
      <c r="R244" s="151">
        <f>R245+R246+R247</f>
        <v>0</v>
      </c>
      <c r="S244" s="151" t="e">
        <f t="shared" si="174"/>
        <v>#DIV/0!</v>
      </c>
      <c r="T244" s="136">
        <f>T245+T246+T247</f>
        <v>39.799999999999997</v>
      </c>
      <c r="U244" s="151">
        <f>U245+U246+U247</f>
        <v>39.799999999999997</v>
      </c>
      <c r="V244" s="151">
        <f t="shared" si="175"/>
        <v>100</v>
      </c>
      <c r="W244" s="136">
        <f>W245+W246+W247</f>
        <v>6107.75</v>
      </c>
      <c r="X244" s="151">
        <f>X245+X246+X247</f>
        <v>0</v>
      </c>
      <c r="Y244" s="151">
        <f t="shared" ref="Y244:Y247" si="563">(X244/W244)*100</f>
        <v>0</v>
      </c>
      <c r="Z244" s="136">
        <f>Z245+Z246+Z247</f>
        <v>3433.84</v>
      </c>
      <c r="AA244" s="151">
        <f>AA245+AA246+AA247</f>
        <v>0</v>
      </c>
      <c r="AB244" s="151">
        <f t="shared" ref="AB244" si="564">(AA244/Z244)*100</f>
        <v>0</v>
      </c>
      <c r="AC244" s="136">
        <f>AC245+AC246+AC247</f>
        <v>1719.31</v>
      </c>
      <c r="AD244" s="151">
        <f>AD245+AD246+AD247</f>
        <v>0</v>
      </c>
      <c r="AE244" s="151">
        <f t="shared" ref="AE244" si="565">(AD244/AC244)*100</f>
        <v>0</v>
      </c>
      <c r="AF244" s="136">
        <f>AF245+AF246+AF247</f>
        <v>2242.77</v>
      </c>
      <c r="AG244" s="151">
        <f>AG245+AG246+AG247</f>
        <v>0</v>
      </c>
      <c r="AH244" s="151">
        <f t="shared" ref="AH244" si="566">(AG244/AF244)*100</f>
        <v>0</v>
      </c>
      <c r="AI244" s="136">
        <f>AI245+AI246+AI247</f>
        <v>1024.4000000000001</v>
      </c>
      <c r="AJ244" s="151">
        <f>AJ245+AJ246+AJ247</f>
        <v>0</v>
      </c>
      <c r="AK244" s="151">
        <f t="shared" ref="AK244" si="567">(AJ244/AI244)*100</f>
        <v>0</v>
      </c>
      <c r="AL244" s="136">
        <f>AL245+AL246+AL247</f>
        <v>2111.94</v>
      </c>
      <c r="AM244" s="151">
        <f>AM245+AM246+AM247</f>
        <v>0</v>
      </c>
      <c r="AN244" s="151">
        <f t="shared" ref="AN244" si="568">(AM244/AL244)*100</f>
        <v>0</v>
      </c>
      <c r="AO244" s="136">
        <f>AO245+AO246+AO247</f>
        <v>1508.79</v>
      </c>
      <c r="AP244" s="151">
        <f>AP245+AP246+AP247</f>
        <v>0</v>
      </c>
      <c r="AQ244" s="151">
        <f t="shared" si="177"/>
        <v>0</v>
      </c>
      <c r="AR244" s="195"/>
    </row>
    <row r="245" spans="1:44" s="161" customFormat="1" ht="45.75" customHeight="1">
      <c r="A245" s="340"/>
      <c r="B245" s="350"/>
      <c r="C245" s="353"/>
      <c r="D245" s="152" t="s">
        <v>2</v>
      </c>
      <c r="E245" s="136">
        <f>H245+K245+N245+Q245+T245+W245+Z245+AC245+AF245+AI245+AL245+AO245</f>
        <v>0</v>
      </c>
      <c r="F245" s="153">
        <f>I245+L245+O245+R245+U245+X245+AA245+AD245+AG245+AJ245+AM245+AP245</f>
        <v>0</v>
      </c>
      <c r="G245" s="153" t="e">
        <f t="shared" si="170"/>
        <v>#DIV/0!</v>
      </c>
      <c r="H245" s="154">
        <v>0</v>
      </c>
      <c r="I245" s="153"/>
      <c r="J245" s="153" t="e">
        <f t="shared" si="171"/>
        <v>#DIV/0!</v>
      </c>
      <c r="K245" s="154">
        <v>0</v>
      </c>
      <c r="L245" s="153"/>
      <c r="M245" s="153" t="e">
        <f t="shared" si="172"/>
        <v>#DIV/0!</v>
      </c>
      <c r="N245" s="154">
        <v>0</v>
      </c>
      <c r="O245" s="153"/>
      <c r="P245" s="153" t="e">
        <f t="shared" si="173"/>
        <v>#DIV/0!</v>
      </c>
      <c r="Q245" s="154">
        <v>0</v>
      </c>
      <c r="R245" s="153"/>
      <c r="S245" s="153" t="e">
        <f>(R245/Q245)*100</f>
        <v>#DIV/0!</v>
      </c>
      <c r="T245" s="154">
        <v>0</v>
      </c>
      <c r="U245" s="153"/>
      <c r="V245" s="153" t="e">
        <f t="shared" si="175"/>
        <v>#DIV/0!</v>
      </c>
      <c r="W245" s="154">
        <v>0</v>
      </c>
      <c r="X245" s="153"/>
      <c r="Y245" s="153" t="e">
        <f t="shared" si="563"/>
        <v>#DIV/0!</v>
      </c>
      <c r="Z245" s="154">
        <v>0</v>
      </c>
      <c r="AA245" s="153"/>
      <c r="AB245" s="153"/>
      <c r="AC245" s="154">
        <v>0</v>
      </c>
      <c r="AD245" s="153"/>
      <c r="AE245" s="153"/>
      <c r="AF245" s="154">
        <v>0</v>
      </c>
      <c r="AG245" s="153"/>
      <c r="AH245" s="153"/>
      <c r="AI245" s="154">
        <v>0</v>
      </c>
      <c r="AJ245" s="153"/>
      <c r="AK245" s="153"/>
      <c r="AL245" s="154">
        <v>0</v>
      </c>
      <c r="AM245" s="153"/>
      <c r="AN245" s="153"/>
      <c r="AO245" s="154">
        <v>0</v>
      </c>
      <c r="AP245" s="153">
        <f>AP286+AP350+AP355+AP359+AP363</f>
        <v>0</v>
      </c>
      <c r="AQ245" s="153" t="e">
        <f t="shared" si="177"/>
        <v>#DIV/0!</v>
      </c>
      <c r="AR245" s="158"/>
    </row>
    <row r="246" spans="1:44" s="161" customFormat="1" ht="45.75" customHeight="1">
      <c r="A246" s="340"/>
      <c r="B246" s="350"/>
      <c r="C246" s="353"/>
      <c r="D246" s="152" t="s">
        <v>43</v>
      </c>
      <c r="E246" s="136">
        <f t="shared" ref="E246:F247" si="569">H246+K246+N246+Q246+T246+W246+Z246+AC246+AF246+AI246+AL246+AO246</f>
        <v>18188.599999999999</v>
      </c>
      <c r="F246" s="153">
        <f t="shared" si="569"/>
        <v>39.799999999999997</v>
      </c>
      <c r="G246" s="153">
        <f t="shared" si="170"/>
        <v>0.21881838074398249</v>
      </c>
      <c r="H246" s="154">
        <v>0</v>
      </c>
      <c r="I246" s="153"/>
      <c r="J246" s="153" t="e">
        <f t="shared" si="171"/>
        <v>#DIV/0!</v>
      </c>
      <c r="K246" s="154">
        <v>0</v>
      </c>
      <c r="L246" s="153"/>
      <c r="M246" s="153" t="e">
        <f t="shared" si="172"/>
        <v>#DIV/0!</v>
      </c>
      <c r="N246" s="154">
        <v>0</v>
      </c>
      <c r="O246" s="153"/>
      <c r="P246" s="153" t="e">
        <f t="shared" si="173"/>
        <v>#DIV/0!</v>
      </c>
      <c r="Q246" s="154">
        <v>0</v>
      </c>
      <c r="R246" s="153"/>
      <c r="S246" s="153" t="e">
        <f t="shared" si="174"/>
        <v>#DIV/0!</v>
      </c>
      <c r="T246" s="154">
        <v>39.799999999999997</v>
      </c>
      <c r="U246" s="153">
        <v>39.799999999999997</v>
      </c>
      <c r="V246" s="153">
        <f t="shared" si="175"/>
        <v>100</v>
      </c>
      <c r="W246" s="154">
        <f>6107.75</f>
        <v>6107.75</v>
      </c>
      <c r="X246" s="153"/>
      <c r="Y246" s="153">
        <f t="shared" si="563"/>
        <v>0</v>
      </c>
      <c r="Z246" s="154">
        <v>3433.84</v>
      </c>
      <c r="AA246" s="153"/>
      <c r="AB246" s="153"/>
      <c r="AC246" s="154">
        <f>1841.61-122.3</f>
        <v>1719.31</v>
      </c>
      <c r="AD246" s="153"/>
      <c r="AE246" s="153"/>
      <c r="AF246" s="154">
        <v>2242.77</v>
      </c>
      <c r="AG246" s="153"/>
      <c r="AH246" s="153"/>
      <c r="AI246" s="154">
        <f>2524.4-1500</f>
        <v>1024.4000000000001</v>
      </c>
      <c r="AJ246" s="153"/>
      <c r="AK246" s="153"/>
      <c r="AL246" s="154">
        <f>3461.94-1350</f>
        <v>2111.94</v>
      </c>
      <c r="AM246" s="153"/>
      <c r="AN246" s="153"/>
      <c r="AO246" s="154">
        <f>3424.19-1980+64.6</f>
        <v>1508.79</v>
      </c>
      <c r="AP246" s="153">
        <f>AP287+AP351+AP356+AP360+AP364</f>
        <v>0</v>
      </c>
      <c r="AQ246" s="153">
        <f t="shared" si="177"/>
        <v>0</v>
      </c>
      <c r="AR246" s="158"/>
    </row>
    <row r="247" spans="1:44" s="161" customFormat="1" ht="45.75" customHeight="1">
      <c r="A247" s="340"/>
      <c r="B247" s="351"/>
      <c r="C247" s="354"/>
      <c r="D247" s="152" t="s">
        <v>308</v>
      </c>
      <c r="E247" s="136">
        <f t="shared" si="569"/>
        <v>0</v>
      </c>
      <c r="F247" s="153">
        <f t="shared" si="569"/>
        <v>0</v>
      </c>
      <c r="G247" s="153" t="e">
        <f t="shared" si="170"/>
        <v>#DIV/0!</v>
      </c>
      <c r="H247" s="154">
        <v>0</v>
      </c>
      <c r="I247" s="153"/>
      <c r="J247" s="153" t="e">
        <f t="shared" si="171"/>
        <v>#DIV/0!</v>
      </c>
      <c r="K247" s="154">
        <v>0</v>
      </c>
      <c r="L247" s="153"/>
      <c r="M247" s="153" t="e">
        <f t="shared" si="172"/>
        <v>#DIV/0!</v>
      </c>
      <c r="N247" s="154">
        <v>0</v>
      </c>
      <c r="O247" s="153"/>
      <c r="P247" s="153" t="e">
        <f t="shared" si="173"/>
        <v>#DIV/0!</v>
      </c>
      <c r="Q247" s="154">
        <v>0</v>
      </c>
      <c r="R247" s="153"/>
      <c r="S247" s="153" t="e">
        <f t="shared" si="174"/>
        <v>#DIV/0!</v>
      </c>
      <c r="T247" s="154">
        <v>0</v>
      </c>
      <c r="U247" s="153"/>
      <c r="V247" s="153" t="e">
        <f t="shared" si="175"/>
        <v>#DIV/0!</v>
      </c>
      <c r="W247" s="154">
        <v>0</v>
      </c>
      <c r="X247" s="153"/>
      <c r="Y247" s="153" t="e">
        <f t="shared" si="563"/>
        <v>#DIV/0!</v>
      </c>
      <c r="Z247" s="154">
        <v>0</v>
      </c>
      <c r="AA247" s="153"/>
      <c r="AB247" s="153"/>
      <c r="AC247" s="154">
        <v>0</v>
      </c>
      <c r="AD247" s="153"/>
      <c r="AE247" s="153"/>
      <c r="AF247" s="154">
        <v>0</v>
      </c>
      <c r="AG247" s="153"/>
      <c r="AH247" s="153"/>
      <c r="AI247" s="154">
        <v>0</v>
      </c>
      <c r="AJ247" s="153"/>
      <c r="AK247" s="153"/>
      <c r="AL247" s="154">
        <v>0</v>
      </c>
      <c r="AM247" s="153"/>
      <c r="AN247" s="153"/>
      <c r="AO247" s="154">
        <v>0</v>
      </c>
      <c r="AP247" s="153">
        <f>AP289+AP352+AP357+AP361+AP365</f>
        <v>0</v>
      </c>
      <c r="AQ247" s="153" t="e">
        <f t="shared" si="177"/>
        <v>#DIV/0!</v>
      </c>
      <c r="AR247" s="158"/>
    </row>
    <row r="248" spans="1:44" s="161" customFormat="1" ht="45.75" customHeight="1">
      <c r="A248" s="340" t="s">
        <v>424</v>
      </c>
      <c r="B248" s="349" t="s">
        <v>338</v>
      </c>
      <c r="C248" s="352" t="s">
        <v>430</v>
      </c>
      <c r="D248" s="150" t="s">
        <v>307</v>
      </c>
      <c r="E248" s="136">
        <f>E249+E250+E251</f>
        <v>4952.3</v>
      </c>
      <c r="F248" s="151">
        <f>F249+F250+F251</f>
        <v>2799.6</v>
      </c>
      <c r="G248" s="151">
        <f t="shared" si="170"/>
        <v>56.531308684853499</v>
      </c>
      <c r="H248" s="136">
        <f>H249+H250+H251</f>
        <v>0</v>
      </c>
      <c r="I248" s="151">
        <f>I249+I250+I251</f>
        <v>0</v>
      </c>
      <c r="J248" s="151" t="e">
        <f t="shared" si="171"/>
        <v>#DIV/0!</v>
      </c>
      <c r="K248" s="136">
        <f>K249+K250+K251</f>
        <v>0</v>
      </c>
      <c r="L248" s="151">
        <f>L249+L250+L251</f>
        <v>0</v>
      </c>
      <c r="M248" s="151" t="e">
        <f t="shared" si="172"/>
        <v>#DIV/0!</v>
      </c>
      <c r="N248" s="136">
        <f>N249+N250+N251</f>
        <v>0</v>
      </c>
      <c r="O248" s="151">
        <f>O249+O250+O251</f>
        <v>0</v>
      </c>
      <c r="P248" s="151" t="e">
        <f t="shared" si="173"/>
        <v>#DIV/0!</v>
      </c>
      <c r="Q248" s="136">
        <f>Q249+Q250+Q251</f>
        <v>0</v>
      </c>
      <c r="R248" s="151">
        <f>R249+R250+R251</f>
        <v>0</v>
      </c>
      <c r="S248" s="151" t="e">
        <f t="shared" si="174"/>
        <v>#DIV/0!</v>
      </c>
      <c r="T248" s="136">
        <f>T249+T250+T251</f>
        <v>1798.3</v>
      </c>
      <c r="U248" s="151">
        <f>U249+U250+U251</f>
        <v>1798.3</v>
      </c>
      <c r="V248" s="151">
        <f t="shared" si="175"/>
        <v>100</v>
      </c>
      <c r="W248" s="136">
        <f>W249+W250+W251</f>
        <v>1500</v>
      </c>
      <c r="X248" s="151">
        <f>X249+X250+X251</f>
        <v>1001.3</v>
      </c>
      <c r="Y248" s="151">
        <f t="shared" ref="Y248:Y251" si="570">(X248/W248)*100</f>
        <v>66.75333333333333</v>
      </c>
      <c r="Z248" s="136">
        <f>Z249+Z250+Z251</f>
        <v>1350</v>
      </c>
      <c r="AA248" s="151">
        <f>AA249+AA250+AA251</f>
        <v>0</v>
      </c>
      <c r="AB248" s="151">
        <f t="shared" ref="AB248" si="571">(AA248/Z248)*100</f>
        <v>0</v>
      </c>
      <c r="AC248" s="136">
        <f>AC249+AC250+AC251</f>
        <v>304</v>
      </c>
      <c r="AD248" s="151">
        <f>AD249+AD250+AD251</f>
        <v>0</v>
      </c>
      <c r="AE248" s="151">
        <f t="shared" ref="AE248" si="572">(AD248/AC248)*100</f>
        <v>0</v>
      </c>
      <c r="AF248" s="136">
        <f>AF249+AF250+AF251</f>
        <v>0</v>
      </c>
      <c r="AG248" s="151">
        <f>AG249+AG250+AG251</f>
        <v>0</v>
      </c>
      <c r="AH248" s="151" t="e">
        <f t="shared" ref="AH248" si="573">(AG248/AF248)*100</f>
        <v>#DIV/0!</v>
      </c>
      <c r="AI248" s="136">
        <f>AI249+AI250+AI251</f>
        <v>0</v>
      </c>
      <c r="AJ248" s="151">
        <f>AJ249+AJ250+AJ251</f>
        <v>0</v>
      </c>
      <c r="AK248" s="151" t="e">
        <f t="shared" ref="AK248" si="574">(AJ248/AI248)*100</f>
        <v>#DIV/0!</v>
      </c>
      <c r="AL248" s="136">
        <f>AL249+AL250+AL251</f>
        <v>0</v>
      </c>
      <c r="AM248" s="151">
        <f>AM249+AM250+AM251</f>
        <v>0</v>
      </c>
      <c r="AN248" s="151" t="e">
        <f t="shared" ref="AN248" si="575">(AM248/AL248)*100</f>
        <v>#DIV/0!</v>
      </c>
      <c r="AO248" s="136">
        <f>AO249+AO250+AO251</f>
        <v>0</v>
      </c>
      <c r="AP248" s="151">
        <f>AP249+AP250+AP251</f>
        <v>0</v>
      </c>
      <c r="AQ248" s="151" t="e">
        <f t="shared" si="177"/>
        <v>#DIV/0!</v>
      </c>
      <c r="AR248" s="195"/>
    </row>
    <row r="249" spans="1:44" s="161" customFormat="1" ht="45.75" customHeight="1">
      <c r="A249" s="340"/>
      <c r="B249" s="350"/>
      <c r="C249" s="353"/>
      <c r="D249" s="152" t="s">
        <v>2</v>
      </c>
      <c r="E249" s="136">
        <f>H249+K249+N249+Q249+T249+W249+Z249+AC249+AF249+AI249+AL249+AO249</f>
        <v>0</v>
      </c>
      <c r="F249" s="153">
        <f>I249+L249+O249+R249+U249+X249+AA249+AD249+AG249+AJ249+AM249+AP249</f>
        <v>0</v>
      </c>
      <c r="G249" s="153" t="e">
        <f t="shared" si="170"/>
        <v>#DIV/0!</v>
      </c>
      <c r="H249" s="154">
        <v>0</v>
      </c>
      <c r="I249" s="153"/>
      <c r="J249" s="153" t="e">
        <f t="shared" si="171"/>
        <v>#DIV/0!</v>
      </c>
      <c r="K249" s="154">
        <v>0</v>
      </c>
      <c r="L249" s="153"/>
      <c r="M249" s="153" t="e">
        <f t="shared" si="172"/>
        <v>#DIV/0!</v>
      </c>
      <c r="N249" s="154">
        <v>0</v>
      </c>
      <c r="O249" s="153"/>
      <c r="P249" s="153" t="e">
        <f t="shared" si="173"/>
        <v>#DIV/0!</v>
      </c>
      <c r="Q249" s="154">
        <v>0</v>
      </c>
      <c r="R249" s="153"/>
      <c r="S249" s="153" t="e">
        <f t="shared" si="174"/>
        <v>#DIV/0!</v>
      </c>
      <c r="T249" s="154">
        <v>0</v>
      </c>
      <c r="U249" s="153"/>
      <c r="V249" s="153" t="e">
        <f t="shared" si="175"/>
        <v>#DIV/0!</v>
      </c>
      <c r="W249" s="154">
        <v>0</v>
      </c>
      <c r="X249" s="153"/>
      <c r="Y249" s="153" t="e">
        <f t="shared" si="570"/>
        <v>#DIV/0!</v>
      </c>
      <c r="Z249" s="154">
        <v>0</v>
      </c>
      <c r="AA249" s="153"/>
      <c r="AB249" s="153"/>
      <c r="AC249" s="154">
        <v>0</v>
      </c>
      <c r="AD249" s="153"/>
      <c r="AE249" s="153"/>
      <c r="AF249" s="154">
        <v>0</v>
      </c>
      <c r="AG249" s="153"/>
      <c r="AH249" s="153"/>
      <c r="AI249" s="154">
        <v>0</v>
      </c>
      <c r="AJ249" s="153"/>
      <c r="AK249" s="153"/>
      <c r="AL249" s="154">
        <v>0</v>
      </c>
      <c r="AM249" s="153"/>
      <c r="AN249" s="153"/>
      <c r="AO249" s="154">
        <v>0</v>
      </c>
      <c r="AP249" s="153">
        <f>AP291+AP355+AP360+AP364+AP368</f>
        <v>0</v>
      </c>
      <c r="AQ249" s="153" t="e">
        <f t="shared" si="177"/>
        <v>#DIV/0!</v>
      </c>
      <c r="AR249" s="158"/>
    </row>
    <row r="250" spans="1:44" s="161" customFormat="1" ht="45.75" customHeight="1">
      <c r="A250" s="340"/>
      <c r="B250" s="350"/>
      <c r="C250" s="353"/>
      <c r="D250" s="152" t="s">
        <v>43</v>
      </c>
      <c r="E250" s="136">
        <f t="shared" ref="E250:F251" si="576">H250+K250+N250+Q250+T250+W250+Z250+AC250+AF250+AI250+AL250+AO250</f>
        <v>4952.3</v>
      </c>
      <c r="F250" s="153">
        <f t="shared" si="576"/>
        <v>2799.6</v>
      </c>
      <c r="G250" s="153">
        <f t="shared" si="170"/>
        <v>56.531308684853499</v>
      </c>
      <c r="H250" s="154">
        <v>0</v>
      </c>
      <c r="I250" s="153"/>
      <c r="J250" s="153" t="e">
        <f t="shared" si="171"/>
        <v>#DIV/0!</v>
      </c>
      <c r="K250" s="154">
        <v>0</v>
      </c>
      <c r="L250" s="153"/>
      <c r="M250" s="153" t="e">
        <f t="shared" si="172"/>
        <v>#DIV/0!</v>
      </c>
      <c r="N250" s="154">
        <v>0</v>
      </c>
      <c r="O250" s="153"/>
      <c r="P250" s="153" t="e">
        <f t="shared" si="173"/>
        <v>#DIV/0!</v>
      </c>
      <c r="Q250" s="154">
        <v>0</v>
      </c>
      <c r="R250" s="153"/>
      <c r="S250" s="153" t="e">
        <f t="shared" si="174"/>
        <v>#DIV/0!</v>
      </c>
      <c r="T250" s="154">
        <v>1798.3</v>
      </c>
      <c r="U250" s="153">
        <v>1798.3</v>
      </c>
      <c r="V250" s="153">
        <f t="shared" si="175"/>
        <v>100</v>
      </c>
      <c r="W250" s="154">
        <v>1500</v>
      </c>
      <c r="X250" s="153">
        <v>1001.3</v>
      </c>
      <c r="Y250" s="153">
        <f t="shared" si="570"/>
        <v>66.75333333333333</v>
      </c>
      <c r="Z250" s="154">
        <v>1350</v>
      </c>
      <c r="AA250" s="153"/>
      <c r="AB250" s="153"/>
      <c r="AC250" s="154">
        <f>122.3+181.7</f>
        <v>304</v>
      </c>
      <c r="AD250" s="153"/>
      <c r="AE250" s="153"/>
      <c r="AF250" s="154"/>
      <c r="AG250" s="153"/>
      <c r="AH250" s="153"/>
      <c r="AI250" s="154"/>
      <c r="AJ250" s="153"/>
      <c r="AK250" s="153"/>
      <c r="AL250" s="154"/>
      <c r="AM250" s="153"/>
      <c r="AN250" s="153"/>
      <c r="AO250" s="154"/>
      <c r="AP250" s="153">
        <f>AP292+AP356+AP361+AP365+AP369</f>
        <v>0</v>
      </c>
      <c r="AQ250" s="153" t="e">
        <f t="shared" si="177"/>
        <v>#DIV/0!</v>
      </c>
      <c r="AR250" s="158"/>
    </row>
    <row r="251" spans="1:44" s="161" customFormat="1" ht="45.75" customHeight="1">
      <c r="A251" s="340"/>
      <c r="B251" s="351"/>
      <c r="C251" s="354"/>
      <c r="D251" s="152" t="s">
        <v>308</v>
      </c>
      <c r="E251" s="136">
        <f t="shared" si="576"/>
        <v>0</v>
      </c>
      <c r="F251" s="153">
        <f t="shared" si="576"/>
        <v>0</v>
      </c>
      <c r="G251" s="153" t="e">
        <f t="shared" si="170"/>
        <v>#DIV/0!</v>
      </c>
      <c r="H251" s="154">
        <v>0</v>
      </c>
      <c r="I251" s="153"/>
      <c r="J251" s="153" t="e">
        <f t="shared" si="171"/>
        <v>#DIV/0!</v>
      </c>
      <c r="K251" s="154">
        <v>0</v>
      </c>
      <c r="L251" s="153"/>
      <c r="M251" s="153" t="e">
        <f t="shared" si="172"/>
        <v>#DIV/0!</v>
      </c>
      <c r="N251" s="154">
        <v>0</v>
      </c>
      <c r="O251" s="153"/>
      <c r="P251" s="153" t="e">
        <f t="shared" si="173"/>
        <v>#DIV/0!</v>
      </c>
      <c r="Q251" s="154">
        <v>0</v>
      </c>
      <c r="R251" s="153"/>
      <c r="S251" s="153" t="e">
        <f t="shared" si="174"/>
        <v>#DIV/0!</v>
      </c>
      <c r="T251" s="154">
        <v>0</v>
      </c>
      <c r="U251" s="153"/>
      <c r="V251" s="153" t="e">
        <f t="shared" si="175"/>
        <v>#DIV/0!</v>
      </c>
      <c r="W251" s="154">
        <v>0</v>
      </c>
      <c r="X251" s="153"/>
      <c r="Y251" s="153" t="e">
        <f t="shared" si="570"/>
        <v>#DIV/0!</v>
      </c>
      <c r="Z251" s="154">
        <v>0</v>
      </c>
      <c r="AA251" s="153"/>
      <c r="AB251" s="153"/>
      <c r="AC251" s="154">
        <v>0</v>
      </c>
      <c r="AD251" s="153"/>
      <c r="AE251" s="153"/>
      <c r="AF251" s="154">
        <v>0</v>
      </c>
      <c r="AG251" s="153"/>
      <c r="AH251" s="153"/>
      <c r="AI251" s="154">
        <v>0</v>
      </c>
      <c r="AJ251" s="153"/>
      <c r="AK251" s="153"/>
      <c r="AL251" s="154">
        <v>0</v>
      </c>
      <c r="AM251" s="153"/>
      <c r="AN251" s="153"/>
      <c r="AO251" s="154">
        <v>0</v>
      </c>
      <c r="AP251" s="153">
        <f>AP294+AP357+AP362+AP366+AP370</f>
        <v>0</v>
      </c>
      <c r="AQ251" s="153" t="e">
        <f t="shared" si="177"/>
        <v>#DIV/0!</v>
      </c>
      <c r="AR251" s="158"/>
    </row>
    <row r="252" spans="1:44" s="161" customFormat="1" ht="45.75" customHeight="1">
      <c r="A252" s="340" t="s">
        <v>425</v>
      </c>
      <c r="B252" s="349" t="s">
        <v>333</v>
      </c>
      <c r="C252" s="352" t="s">
        <v>325</v>
      </c>
      <c r="D252" s="150" t="s">
        <v>307</v>
      </c>
      <c r="E252" s="136">
        <f>E253+E254+E255</f>
        <v>24649.5</v>
      </c>
      <c r="F252" s="151">
        <f>F253+F254+F255</f>
        <v>2261.3999999999996</v>
      </c>
      <c r="G252" s="151">
        <f t="shared" si="170"/>
        <v>9.1742226008641143</v>
      </c>
      <c r="H252" s="136">
        <f>H253+H254+H255</f>
        <v>0</v>
      </c>
      <c r="I252" s="151">
        <f>I253+I254+I255</f>
        <v>0</v>
      </c>
      <c r="J252" s="151" t="e">
        <f t="shared" si="171"/>
        <v>#DIV/0!</v>
      </c>
      <c r="K252" s="136">
        <f>K253+K254+K255</f>
        <v>0</v>
      </c>
      <c r="L252" s="151">
        <f>L253+L254+L255</f>
        <v>0</v>
      </c>
      <c r="M252" s="151" t="e">
        <f t="shared" si="172"/>
        <v>#DIV/0!</v>
      </c>
      <c r="N252" s="136">
        <f>N253+N254+N255</f>
        <v>0</v>
      </c>
      <c r="O252" s="151">
        <f>O253+O254+O255</f>
        <v>0</v>
      </c>
      <c r="P252" s="151" t="e">
        <f t="shared" si="173"/>
        <v>#DIV/0!</v>
      </c>
      <c r="Q252" s="136">
        <f>Q253+Q254+Q255</f>
        <v>0</v>
      </c>
      <c r="R252" s="151">
        <f>R253+R254+R255</f>
        <v>0</v>
      </c>
      <c r="S252" s="151" t="e">
        <f t="shared" si="174"/>
        <v>#DIV/0!</v>
      </c>
      <c r="T252" s="136">
        <f>T253+T254+T255</f>
        <v>838.8</v>
      </c>
      <c r="U252" s="151">
        <f>U253+U254+U255</f>
        <v>838.8</v>
      </c>
      <c r="V252" s="151">
        <f t="shared" si="175"/>
        <v>100</v>
      </c>
      <c r="W252" s="136">
        <f>W253+W254+W255</f>
        <v>3912.9</v>
      </c>
      <c r="X252" s="151">
        <f>X253+X254+X255</f>
        <v>1422.6</v>
      </c>
      <c r="Y252" s="151">
        <f t="shared" ref="Y252:Y255" si="577">(X252/W252)*100</f>
        <v>36.356666411101735</v>
      </c>
      <c r="Z252" s="136">
        <f>Z253+Z254+Z255</f>
        <v>3600</v>
      </c>
      <c r="AA252" s="151">
        <f>AA253+AA254+AA255</f>
        <v>0</v>
      </c>
      <c r="AB252" s="151">
        <f t="shared" ref="AB252" si="578">(AA252/Z252)*100</f>
        <v>0</v>
      </c>
      <c r="AC252" s="136">
        <f>AC253+AC254+AC255</f>
        <v>3000</v>
      </c>
      <c r="AD252" s="151">
        <f>AD253+AD254+AD255</f>
        <v>0</v>
      </c>
      <c r="AE252" s="151">
        <f t="shared" ref="AE252" si="579">(AD252/AC252)*100</f>
        <v>0</v>
      </c>
      <c r="AF252" s="136">
        <f>AF253+AF254+AF255</f>
        <v>2700</v>
      </c>
      <c r="AG252" s="151">
        <f>AG253+AG254+AG255</f>
        <v>0</v>
      </c>
      <c r="AH252" s="151">
        <f t="shared" ref="AH252" si="580">(AG252/AF252)*100</f>
        <v>0</v>
      </c>
      <c r="AI252" s="136">
        <f>AI253+AI254+AI255</f>
        <v>2300</v>
      </c>
      <c r="AJ252" s="151">
        <f>AJ253+AJ254+AJ255</f>
        <v>0</v>
      </c>
      <c r="AK252" s="151">
        <f t="shared" ref="AK252" si="581">(AJ252/AI252)*100</f>
        <v>0</v>
      </c>
      <c r="AL252" s="136">
        <f>AL253+AL254+AL255</f>
        <v>2800</v>
      </c>
      <c r="AM252" s="151">
        <f>AM253+AM254+AM255</f>
        <v>0</v>
      </c>
      <c r="AN252" s="151">
        <f t="shared" ref="AN252" si="582">(AM252/AL252)*100</f>
        <v>0</v>
      </c>
      <c r="AO252" s="136">
        <f>AO253+AO254+AO255</f>
        <v>5497.8</v>
      </c>
      <c r="AP252" s="151">
        <f>AP253+AP254+AP255</f>
        <v>0</v>
      </c>
      <c r="AQ252" s="151">
        <f t="shared" si="177"/>
        <v>0</v>
      </c>
      <c r="AR252" s="195"/>
    </row>
    <row r="253" spans="1:44" s="161" customFormat="1" ht="45.75" customHeight="1">
      <c r="A253" s="340"/>
      <c r="B253" s="350"/>
      <c r="C253" s="353"/>
      <c r="D253" s="152" t="s">
        <v>2</v>
      </c>
      <c r="E253" s="136">
        <f>H253+K253+N253+Q253+T253+W253+Z253+AC253+AF253+AI253+AL253+AO253</f>
        <v>0</v>
      </c>
      <c r="F253" s="153">
        <f>I253+L253+O253+R253+U253+X253+AA253+AD253+AG253+AJ253+AM253+AP253</f>
        <v>0</v>
      </c>
      <c r="G253" s="153" t="e">
        <f t="shared" si="170"/>
        <v>#DIV/0!</v>
      </c>
      <c r="H253" s="154">
        <v>0</v>
      </c>
      <c r="I253" s="153"/>
      <c r="J253" s="153" t="e">
        <f t="shared" si="171"/>
        <v>#DIV/0!</v>
      </c>
      <c r="K253" s="154">
        <v>0</v>
      </c>
      <c r="L253" s="153"/>
      <c r="M253" s="153" t="e">
        <f t="shared" si="172"/>
        <v>#DIV/0!</v>
      </c>
      <c r="N253" s="154">
        <v>0</v>
      </c>
      <c r="O253" s="153"/>
      <c r="P253" s="153" t="e">
        <f t="shared" si="173"/>
        <v>#DIV/0!</v>
      </c>
      <c r="Q253" s="154">
        <v>0</v>
      </c>
      <c r="R253" s="153"/>
      <c r="S253" s="153" t="e">
        <f t="shared" si="174"/>
        <v>#DIV/0!</v>
      </c>
      <c r="T253" s="154">
        <v>0</v>
      </c>
      <c r="U253" s="153"/>
      <c r="V253" s="153" t="e">
        <f t="shared" si="175"/>
        <v>#DIV/0!</v>
      </c>
      <c r="W253" s="154">
        <v>0</v>
      </c>
      <c r="X253" s="153"/>
      <c r="Y253" s="153" t="e">
        <f t="shared" si="577"/>
        <v>#DIV/0!</v>
      </c>
      <c r="Z253" s="154">
        <v>0</v>
      </c>
      <c r="AA253" s="153"/>
      <c r="AB253" s="153"/>
      <c r="AC253" s="154">
        <v>0</v>
      </c>
      <c r="AD253" s="153"/>
      <c r="AE253" s="153"/>
      <c r="AF253" s="154">
        <v>0</v>
      </c>
      <c r="AG253" s="153"/>
      <c r="AH253" s="153"/>
      <c r="AI253" s="154">
        <v>0</v>
      </c>
      <c r="AJ253" s="153"/>
      <c r="AK253" s="153"/>
      <c r="AL253" s="154">
        <v>0</v>
      </c>
      <c r="AM253" s="153"/>
      <c r="AN253" s="153"/>
      <c r="AO253" s="154">
        <v>0</v>
      </c>
      <c r="AP253" s="153">
        <f>AP296+AP360+AP365+AP369+AP373</f>
        <v>0</v>
      </c>
      <c r="AQ253" s="153" t="e">
        <f t="shared" si="177"/>
        <v>#DIV/0!</v>
      </c>
      <c r="AR253" s="158"/>
    </row>
    <row r="254" spans="1:44" s="161" customFormat="1" ht="45.75" customHeight="1">
      <c r="A254" s="340"/>
      <c r="B254" s="350"/>
      <c r="C254" s="353"/>
      <c r="D254" s="152" t="s">
        <v>43</v>
      </c>
      <c r="E254" s="136">
        <f t="shared" ref="E254:F255" si="583">H254+K254+N254+Q254+T254+W254+Z254+AC254+AF254+AI254+AL254+AO254</f>
        <v>24649.5</v>
      </c>
      <c r="F254" s="153">
        <f t="shared" si="583"/>
        <v>2261.3999999999996</v>
      </c>
      <c r="G254" s="153">
        <f t="shared" si="170"/>
        <v>9.1742226008641143</v>
      </c>
      <c r="H254" s="154">
        <v>0</v>
      </c>
      <c r="I254" s="153"/>
      <c r="J254" s="153" t="e">
        <f t="shared" si="171"/>
        <v>#DIV/0!</v>
      </c>
      <c r="K254" s="154">
        <v>0</v>
      </c>
      <c r="L254" s="153"/>
      <c r="M254" s="153" t="e">
        <f t="shared" si="172"/>
        <v>#DIV/0!</v>
      </c>
      <c r="N254" s="154">
        <v>0</v>
      </c>
      <c r="O254" s="153"/>
      <c r="P254" s="153" t="e">
        <f t="shared" si="173"/>
        <v>#DIV/0!</v>
      </c>
      <c r="Q254" s="154">
        <v>0</v>
      </c>
      <c r="R254" s="153"/>
      <c r="S254" s="153" t="e">
        <f t="shared" si="174"/>
        <v>#DIV/0!</v>
      </c>
      <c r="T254" s="154">
        <v>838.8</v>
      </c>
      <c r="U254" s="153">
        <v>838.8</v>
      </c>
      <c r="V254" s="153">
        <f t="shared" si="175"/>
        <v>100</v>
      </c>
      <c r="W254" s="154">
        <v>3912.9</v>
      </c>
      <c r="X254" s="153">
        <v>1422.6</v>
      </c>
      <c r="Y254" s="153">
        <f t="shared" si="577"/>
        <v>36.356666411101735</v>
      </c>
      <c r="Z254" s="154">
        <v>3600</v>
      </c>
      <c r="AA254" s="153"/>
      <c r="AB254" s="153"/>
      <c r="AC254" s="154">
        <v>3000</v>
      </c>
      <c r="AD254" s="153"/>
      <c r="AE254" s="153"/>
      <c r="AF254" s="154">
        <v>2700</v>
      </c>
      <c r="AG254" s="153"/>
      <c r="AH254" s="153"/>
      <c r="AI254" s="154">
        <v>2300</v>
      </c>
      <c r="AJ254" s="153"/>
      <c r="AK254" s="153"/>
      <c r="AL254" s="154">
        <v>2800</v>
      </c>
      <c r="AM254" s="153"/>
      <c r="AN254" s="153"/>
      <c r="AO254" s="154">
        <v>5497.8</v>
      </c>
      <c r="AP254" s="153">
        <f>AP297+AP361+AP366+AP370+AP374</f>
        <v>0</v>
      </c>
      <c r="AQ254" s="153">
        <f t="shared" si="177"/>
        <v>0</v>
      </c>
      <c r="AR254" s="158"/>
    </row>
    <row r="255" spans="1:44" s="161" customFormat="1" ht="45.75" customHeight="1">
      <c r="A255" s="340"/>
      <c r="B255" s="351"/>
      <c r="C255" s="354"/>
      <c r="D255" s="152" t="s">
        <v>308</v>
      </c>
      <c r="E255" s="136">
        <f t="shared" si="583"/>
        <v>0</v>
      </c>
      <c r="F255" s="153">
        <f t="shared" si="583"/>
        <v>0</v>
      </c>
      <c r="G255" s="153" t="e">
        <f t="shared" si="170"/>
        <v>#DIV/0!</v>
      </c>
      <c r="H255" s="154">
        <v>0</v>
      </c>
      <c r="I255" s="153"/>
      <c r="J255" s="153" t="e">
        <f t="shared" si="171"/>
        <v>#DIV/0!</v>
      </c>
      <c r="K255" s="154">
        <v>0</v>
      </c>
      <c r="L255" s="153"/>
      <c r="M255" s="153" t="e">
        <f t="shared" si="172"/>
        <v>#DIV/0!</v>
      </c>
      <c r="N255" s="154">
        <v>0</v>
      </c>
      <c r="O255" s="153"/>
      <c r="P255" s="153" t="e">
        <f t="shared" si="173"/>
        <v>#DIV/0!</v>
      </c>
      <c r="Q255" s="154">
        <v>0</v>
      </c>
      <c r="R255" s="153"/>
      <c r="S255" s="153" t="e">
        <f t="shared" si="174"/>
        <v>#DIV/0!</v>
      </c>
      <c r="T255" s="154">
        <v>0</v>
      </c>
      <c r="U255" s="153"/>
      <c r="V255" s="153" t="e">
        <f t="shared" si="175"/>
        <v>#DIV/0!</v>
      </c>
      <c r="W255" s="154">
        <v>0</v>
      </c>
      <c r="X255" s="153"/>
      <c r="Y255" s="153" t="e">
        <f t="shared" si="577"/>
        <v>#DIV/0!</v>
      </c>
      <c r="Z255" s="154">
        <v>0</v>
      </c>
      <c r="AA255" s="153"/>
      <c r="AB255" s="153"/>
      <c r="AC255" s="154">
        <v>0</v>
      </c>
      <c r="AD255" s="153"/>
      <c r="AE255" s="153"/>
      <c r="AF255" s="154">
        <v>0</v>
      </c>
      <c r="AG255" s="153"/>
      <c r="AH255" s="153"/>
      <c r="AI255" s="154">
        <v>0</v>
      </c>
      <c r="AJ255" s="153"/>
      <c r="AK255" s="153"/>
      <c r="AL255" s="154">
        <v>0</v>
      </c>
      <c r="AM255" s="153"/>
      <c r="AN255" s="153"/>
      <c r="AO255" s="154">
        <v>0</v>
      </c>
      <c r="AP255" s="153">
        <f>AP299+AP362+AP367+AP371+AP375</f>
        <v>0</v>
      </c>
      <c r="AQ255" s="153" t="e">
        <f t="shared" si="177"/>
        <v>#DIV/0!</v>
      </c>
      <c r="AR255" s="158"/>
    </row>
    <row r="256" spans="1:44" ht="15.6" collapsed="1">
      <c r="A256" s="337" t="s">
        <v>273</v>
      </c>
      <c r="B256" s="337"/>
      <c r="C256" s="337"/>
      <c r="D256" s="164" t="s">
        <v>307</v>
      </c>
      <c r="E256" s="136">
        <f>H256+K256+N256+Q256+T256+W256+Z256+AC256+AF256+AI256+AL256+AO256</f>
        <v>1765406.11</v>
      </c>
      <c r="F256" s="165">
        <f>I256+L256+O256+R256+U256+X256+AA256+AD256+AG256+AJ256+AM256+AP256</f>
        <v>879378.29999999993</v>
      </c>
      <c r="G256" s="165">
        <f t="shared" si="170"/>
        <v>49.811671944423026</v>
      </c>
      <c r="H256" s="136">
        <f t="shared" ref="H256:I258" si="584">H44+H113+H224</f>
        <v>53472.5</v>
      </c>
      <c r="I256" s="165">
        <f t="shared" si="584"/>
        <v>53471.499999999993</v>
      </c>
      <c r="J256" s="165">
        <f t="shared" si="171"/>
        <v>99.998129879844768</v>
      </c>
      <c r="K256" s="136">
        <f t="shared" ref="K256:L258" si="585">K44+K113+K224</f>
        <v>152001.79999999999</v>
      </c>
      <c r="L256" s="165">
        <f t="shared" si="585"/>
        <v>152001.79999999999</v>
      </c>
      <c r="M256" s="165">
        <f t="shared" si="172"/>
        <v>100</v>
      </c>
      <c r="N256" s="136">
        <f t="shared" ref="N256:O258" si="586">N44+N113+N224</f>
        <v>124212.90000000001</v>
      </c>
      <c r="O256" s="165">
        <f t="shared" si="586"/>
        <v>124212.90000000001</v>
      </c>
      <c r="P256" s="165">
        <f t="shared" si="173"/>
        <v>100</v>
      </c>
      <c r="Q256" s="136">
        <f t="shared" ref="Q256:R258" si="587">Q44+Q113+Q224</f>
        <v>184102.39999999999</v>
      </c>
      <c r="R256" s="165">
        <f t="shared" si="587"/>
        <v>183295.4</v>
      </c>
      <c r="S256" s="165">
        <f t="shared" si="174"/>
        <v>99.561656990892018</v>
      </c>
      <c r="T256" s="136">
        <f t="shared" ref="T256:U258" si="588">T44+T113+T224</f>
        <v>128998</v>
      </c>
      <c r="U256" s="165">
        <f t="shared" si="588"/>
        <v>127648</v>
      </c>
      <c r="V256" s="165">
        <f t="shared" si="175"/>
        <v>98.953472146854992</v>
      </c>
      <c r="W256" s="136">
        <f t="shared" ref="W256:X258" si="589">W44+W113+W224</f>
        <v>234701.65</v>
      </c>
      <c r="X256" s="165">
        <f t="shared" si="589"/>
        <v>238748.69999999995</v>
      </c>
      <c r="Y256" s="165">
        <f t="shared" si="176"/>
        <v>101.72433811181129</v>
      </c>
      <c r="Z256" s="136">
        <f t="shared" ref="Z256:AA258" si="590">Z44+Z113+Z224</f>
        <v>163212.34</v>
      </c>
      <c r="AA256" s="165">
        <f t="shared" si="590"/>
        <v>0</v>
      </c>
      <c r="AB256" s="165">
        <f t="shared" si="164"/>
        <v>0</v>
      </c>
      <c r="AC256" s="136">
        <f t="shared" ref="AC256:AD258" si="591">AC44+AC113+AC224</f>
        <v>146500.60999999999</v>
      </c>
      <c r="AD256" s="165">
        <f t="shared" si="591"/>
        <v>0</v>
      </c>
      <c r="AE256" s="165">
        <f t="shared" si="165"/>
        <v>0</v>
      </c>
      <c r="AF256" s="136">
        <f t="shared" ref="AF256:AG258" si="592">AF44+AF113+AF224</f>
        <v>104458.37000000001</v>
      </c>
      <c r="AG256" s="165">
        <f t="shared" si="592"/>
        <v>0</v>
      </c>
      <c r="AH256" s="165">
        <f t="shared" si="166"/>
        <v>0</v>
      </c>
      <c r="AI256" s="136">
        <f t="shared" ref="AI256:AJ258" si="593">AI44+AI113+AI224</f>
        <v>144310.6</v>
      </c>
      <c r="AJ256" s="165">
        <f t="shared" si="593"/>
        <v>0</v>
      </c>
      <c r="AK256" s="165">
        <f t="shared" si="167"/>
        <v>0</v>
      </c>
      <c r="AL256" s="136">
        <f t="shared" ref="AL256:AM258" si="594">AL44+AL113+AL224</f>
        <v>127589.94</v>
      </c>
      <c r="AM256" s="165">
        <f t="shared" si="594"/>
        <v>0</v>
      </c>
      <c r="AN256" s="165">
        <f t="shared" si="168"/>
        <v>0</v>
      </c>
      <c r="AO256" s="136">
        <f t="shared" ref="AO256:AP258" si="595">AO44+AO113+AO224</f>
        <v>201845</v>
      </c>
      <c r="AP256" s="165">
        <f t="shared" si="595"/>
        <v>0</v>
      </c>
      <c r="AQ256" s="165">
        <f t="shared" si="177"/>
        <v>0</v>
      </c>
      <c r="AR256" s="177"/>
    </row>
    <row r="257" spans="1:44" ht="31.2">
      <c r="A257" s="337"/>
      <c r="B257" s="337"/>
      <c r="C257" s="337"/>
      <c r="D257" s="164" t="s">
        <v>2</v>
      </c>
      <c r="E257" s="136">
        <f>H257+K257+N257+Q257+T257+W257+Z257+AC257+AF257+AI257+AL257+AO257</f>
        <v>1236652.0999999999</v>
      </c>
      <c r="F257" s="165">
        <f t="shared" ref="F257:F260" si="596">I257+L257+O257+R257+U257+X257+AA257+AD257+AG257+AJ257+AP257</f>
        <v>653396</v>
      </c>
      <c r="G257" s="165">
        <f t="shared" si="170"/>
        <v>52.835878417220172</v>
      </c>
      <c r="H257" s="136">
        <f t="shared" si="584"/>
        <v>33166.6</v>
      </c>
      <c r="I257" s="165">
        <f t="shared" si="584"/>
        <v>33166.599999999991</v>
      </c>
      <c r="J257" s="165">
        <f t="shared" si="171"/>
        <v>99.999999999999972</v>
      </c>
      <c r="K257" s="136">
        <f t="shared" si="585"/>
        <v>104570.19999999998</v>
      </c>
      <c r="L257" s="165">
        <f t="shared" si="585"/>
        <v>104570.19999999998</v>
      </c>
      <c r="M257" s="165">
        <f t="shared" si="172"/>
        <v>100</v>
      </c>
      <c r="N257" s="136">
        <f t="shared" si="586"/>
        <v>89294.400000000009</v>
      </c>
      <c r="O257" s="165">
        <f t="shared" si="586"/>
        <v>89294.400000000023</v>
      </c>
      <c r="P257" s="165">
        <f t="shared" si="173"/>
        <v>100.00000000000003</v>
      </c>
      <c r="Q257" s="136">
        <f t="shared" si="587"/>
        <v>129151</v>
      </c>
      <c r="R257" s="165">
        <f t="shared" si="587"/>
        <v>129160</v>
      </c>
      <c r="S257" s="165">
        <f t="shared" si="174"/>
        <v>100.00696858715767</v>
      </c>
      <c r="T257" s="136">
        <f t="shared" si="588"/>
        <v>99456.8</v>
      </c>
      <c r="U257" s="165">
        <f t="shared" si="588"/>
        <v>99456.8</v>
      </c>
      <c r="V257" s="165">
        <f t="shared" si="175"/>
        <v>100</v>
      </c>
      <c r="W257" s="136">
        <f t="shared" si="589"/>
        <v>193228</v>
      </c>
      <c r="X257" s="165">
        <f t="shared" si="589"/>
        <v>197748</v>
      </c>
      <c r="Y257" s="165">
        <f t="shared" si="176"/>
        <v>102.33920549816797</v>
      </c>
      <c r="Z257" s="136">
        <f t="shared" si="590"/>
        <v>113024</v>
      </c>
      <c r="AA257" s="165">
        <f t="shared" si="590"/>
        <v>0</v>
      </c>
      <c r="AB257" s="165">
        <f t="shared" si="164"/>
        <v>0</v>
      </c>
      <c r="AC257" s="136">
        <f t="shared" si="591"/>
        <v>54927.7</v>
      </c>
      <c r="AD257" s="165">
        <f t="shared" si="591"/>
        <v>0</v>
      </c>
      <c r="AE257" s="165">
        <f t="shared" si="165"/>
        <v>0</v>
      </c>
      <c r="AF257" s="136">
        <f t="shared" si="592"/>
        <v>66100</v>
      </c>
      <c r="AG257" s="165">
        <f t="shared" si="592"/>
        <v>0</v>
      </c>
      <c r="AH257" s="165">
        <f t="shared" si="166"/>
        <v>0</v>
      </c>
      <c r="AI257" s="136">
        <f t="shared" si="593"/>
        <v>105000</v>
      </c>
      <c r="AJ257" s="165">
        <f t="shared" si="593"/>
        <v>0</v>
      </c>
      <c r="AK257" s="165">
        <f t="shared" si="167"/>
        <v>0</v>
      </c>
      <c r="AL257" s="136">
        <f t="shared" si="594"/>
        <v>95979.9</v>
      </c>
      <c r="AM257" s="165">
        <f t="shared" si="594"/>
        <v>0</v>
      </c>
      <c r="AN257" s="165">
        <f t="shared" si="168"/>
        <v>0</v>
      </c>
      <c r="AO257" s="136">
        <f t="shared" si="595"/>
        <v>152753.5</v>
      </c>
      <c r="AP257" s="165">
        <f t="shared" si="595"/>
        <v>0</v>
      </c>
      <c r="AQ257" s="165">
        <f t="shared" si="177"/>
        <v>0</v>
      </c>
      <c r="AR257" s="163"/>
    </row>
    <row r="258" spans="1:44" ht="15.6">
      <c r="A258" s="337"/>
      <c r="B258" s="337"/>
      <c r="C258" s="337"/>
      <c r="D258" s="164" t="s">
        <v>43</v>
      </c>
      <c r="E258" s="136">
        <f t="shared" ref="E258:E260" si="597">H258+K258+N258+Q258+T258+W258+Z258+AC258+AF258+AI258+AL258+AO258</f>
        <v>469412.80999999988</v>
      </c>
      <c r="F258" s="165">
        <f t="shared" si="596"/>
        <v>196844.49999999997</v>
      </c>
      <c r="G258" s="165">
        <f t="shared" si="170"/>
        <v>41.934198600161771</v>
      </c>
      <c r="H258" s="136">
        <f t="shared" si="584"/>
        <v>18828</v>
      </c>
      <c r="I258" s="165">
        <f t="shared" si="584"/>
        <v>18827</v>
      </c>
      <c r="J258" s="165">
        <f t="shared" si="171"/>
        <v>99.994688761419155</v>
      </c>
      <c r="K258" s="136">
        <f t="shared" si="585"/>
        <v>41288.199999999997</v>
      </c>
      <c r="L258" s="165">
        <f t="shared" si="585"/>
        <v>41288.199999999997</v>
      </c>
      <c r="M258" s="165">
        <f t="shared" si="172"/>
        <v>100</v>
      </c>
      <c r="N258" s="136">
        <f t="shared" si="586"/>
        <v>29844.699999999997</v>
      </c>
      <c r="O258" s="165">
        <f t="shared" si="586"/>
        <v>29844.699999999997</v>
      </c>
      <c r="P258" s="165">
        <f t="shared" si="173"/>
        <v>100</v>
      </c>
      <c r="Q258" s="136">
        <f t="shared" si="587"/>
        <v>47932.299999999996</v>
      </c>
      <c r="R258" s="165">
        <f t="shared" si="587"/>
        <v>47116.299999999996</v>
      </c>
      <c r="S258" s="165">
        <f t="shared" si="174"/>
        <v>98.297598905122427</v>
      </c>
      <c r="T258" s="136">
        <f t="shared" si="588"/>
        <v>24835.9</v>
      </c>
      <c r="U258" s="165">
        <f t="shared" si="588"/>
        <v>23485.9</v>
      </c>
      <c r="V258" s="165">
        <f t="shared" si="175"/>
        <v>94.564320197778216</v>
      </c>
      <c r="W258" s="136">
        <f t="shared" si="589"/>
        <v>37667.049999999996</v>
      </c>
      <c r="X258" s="165">
        <f t="shared" si="589"/>
        <v>36282.400000000001</v>
      </c>
      <c r="Y258" s="165">
        <f t="shared" si="176"/>
        <v>96.323975463966534</v>
      </c>
      <c r="Z258" s="136">
        <f t="shared" si="590"/>
        <v>47000.740000000005</v>
      </c>
      <c r="AA258" s="165">
        <f t="shared" si="590"/>
        <v>0</v>
      </c>
      <c r="AB258" s="165">
        <f t="shared" si="164"/>
        <v>0</v>
      </c>
      <c r="AC258" s="136">
        <f t="shared" si="591"/>
        <v>90872.91</v>
      </c>
      <c r="AD258" s="165">
        <f t="shared" si="591"/>
        <v>0</v>
      </c>
      <c r="AE258" s="165">
        <f t="shared" si="165"/>
        <v>0</v>
      </c>
      <c r="AF258" s="136">
        <f t="shared" si="592"/>
        <v>32458.37</v>
      </c>
      <c r="AG258" s="165">
        <f t="shared" si="592"/>
        <v>0</v>
      </c>
      <c r="AH258" s="165">
        <f t="shared" si="166"/>
        <v>0</v>
      </c>
      <c r="AI258" s="136">
        <f t="shared" si="593"/>
        <v>33710.6</v>
      </c>
      <c r="AJ258" s="165">
        <f t="shared" si="593"/>
        <v>0</v>
      </c>
      <c r="AK258" s="165">
        <f t="shared" si="167"/>
        <v>0</v>
      </c>
      <c r="AL258" s="136">
        <f t="shared" si="594"/>
        <v>25510.04</v>
      </c>
      <c r="AM258" s="165">
        <f t="shared" si="594"/>
        <v>0</v>
      </c>
      <c r="AN258" s="165">
        <f t="shared" si="168"/>
        <v>0</v>
      </c>
      <c r="AO258" s="136">
        <f t="shared" si="595"/>
        <v>39464</v>
      </c>
      <c r="AP258" s="165">
        <f t="shared" si="595"/>
        <v>0</v>
      </c>
      <c r="AQ258" s="165">
        <f t="shared" si="177"/>
        <v>0</v>
      </c>
      <c r="AR258" s="163"/>
    </row>
    <row r="259" spans="1:44" ht="62.4">
      <c r="A259" s="337"/>
      <c r="B259" s="337"/>
      <c r="C259" s="337"/>
      <c r="D259" s="164" t="s">
        <v>303</v>
      </c>
      <c r="E259" s="136">
        <f t="shared" si="597"/>
        <v>6720</v>
      </c>
      <c r="F259" s="165">
        <f t="shared" si="596"/>
        <v>2799</v>
      </c>
      <c r="G259" s="165">
        <f t="shared" si="170"/>
        <v>41.651785714285715</v>
      </c>
      <c r="H259" s="136">
        <f>H116</f>
        <v>300</v>
      </c>
      <c r="I259" s="165">
        <f>I116</f>
        <v>299</v>
      </c>
      <c r="J259" s="200">
        <f t="shared" si="171"/>
        <v>99.666666666666671</v>
      </c>
      <c r="K259" s="136">
        <f>K116</f>
        <v>0</v>
      </c>
      <c r="L259" s="165">
        <f>L116</f>
        <v>0</v>
      </c>
      <c r="M259" s="200" t="e">
        <f t="shared" si="172"/>
        <v>#DIV/0!</v>
      </c>
      <c r="N259" s="136">
        <f>N116</f>
        <v>0</v>
      </c>
      <c r="O259" s="165">
        <f>O116</f>
        <v>0</v>
      </c>
      <c r="P259" s="200" t="e">
        <f t="shared" si="173"/>
        <v>#DIV/0!</v>
      </c>
      <c r="Q259" s="136">
        <f>Q116</f>
        <v>0</v>
      </c>
      <c r="R259" s="165">
        <f>R116</f>
        <v>0</v>
      </c>
      <c r="S259" s="200" t="e">
        <f t="shared" si="174"/>
        <v>#DIV/0!</v>
      </c>
      <c r="T259" s="136">
        <f>T116</f>
        <v>0</v>
      </c>
      <c r="U259" s="165">
        <f>U116</f>
        <v>0</v>
      </c>
      <c r="V259" s="200" t="e">
        <f t="shared" si="175"/>
        <v>#DIV/0!</v>
      </c>
      <c r="W259" s="136">
        <f>W116</f>
        <v>0</v>
      </c>
      <c r="X259" s="165">
        <f>X116</f>
        <v>2500</v>
      </c>
      <c r="Y259" s="153" t="e">
        <f t="shared" si="176"/>
        <v>#DIV/0!</v>
      </c>
      <c r="Z259" s="136">
        <f>Z116</f>
        <v>0</v>
      </c>
      <c r="AA259" s="165">
        <f>AA116</f>
        <v>0</v>
      </c>
      <c r="AB259" s="153" t="e">
        <f t="shared" si="164"/>
        <v>#DIV/0!</v>
      </c>
      <c r="AC259" s="136">
        <f>AC116</f>
        <v>6410</v>
      </c>
      <c r="AD259" s="165">
        <f>AD116</f>
        <v>0</v>
      </c>
      <c r="AE259" s="153">
        <f t="shared" si="165"/>
        <v>0</v>
      </c>
      <c r="AF259" s="136">
        <f>AF116</f>
        <v>10</v>
      </c>
      <c r="AG259" s="165">
        <f>AG116</f>
        <v>0</v>
      </c>
      <c r="AH259" s="153">
        <f t="shared" si="166"/>
        <v>0</v>
      </c>
      <c r="AI259" s="136">
        <f>AI116</f>
        <v>0</v>
      </c>
      <c r="AJ259" s="165">
        <f>AJ116</f>
        <v>0</v>
      </c>
      <c r="AK259" s="153" t="e">
        <f t="shared" si="167"/>
        <v>#DIV/0!</v>
      </c>
      <c r="AL259" s="136">
        <f>AL116</f>
        <v>0</v>
      </c>
      <c r="AM259" s="165">
        <f>AM116</f>
        <v>0</v>
      </c>
      <c r="AN259" s="153" t="e">
        <f t="shared" si="168"/>
        <v>#DIV/0!</v>
      </c>
      <c r="AO259" s="136">
        <f>AO116</f>
        <v>0</v>
      </c>
      <c r="AP259" s="165">
        <f>AP116</f>
        <v>0</v>
      </c>
      <c r="AQ259" s="153" t="e">
        <f t="shared" si="177"/>
        <v>#DIV/0!</v>
      </c>
      <c r="AR259" s="163"/>
    </row>
    <row r="260" spans="1:44" ht="31.2">
      <c r="A260" s="337"/>
      <c r="B260" s="337"/>
      <c r="C260" s="337"/>
      <c r="D260" s="164" t="s">
        <v>308</v>
      </c>
      <c r="E260" s="136">
        <f t="shared" si="597"/>
        <v>59341.2</v>
      </c>
      <c r="F260" s="165">
        <f t="shared" si="596"/>
        <v>29137.799999999996</v>
      </c>
      <c r="G260" s="165">
        <f t="shared" si="170"/>
        <v>49.102141513821756</v>
      </c>
      <c r="H260" s="136">
        <f>H47+H117+H227</f>
        <v>1477.9</v>
      </c>
      <c r="I260" s="165">
        <f>I47+I117+I227</f>
        <v>1477.9</v>
      </c>
      <c r="J260" s="165">
        <f t="shared" si="171"/>
        <v>100</v>
      </c>
      <c r="K260" s="136">
        <f>K47+K117+K227</f>
        <v>6143.4</v>
      </c>
      <c r="L260" s="165">
        <f>L47+L117+L227</f>
        <v>6143.4</v>
      </c>
      <c r="M260" s="165">
        <f t="shared" si="172"/>
        <v>100</v>
      </c>
      <c r="N260" s="136">
        <f>N47+N117+N227</f>
        <v>5073.8</v>
      </c>
      <c r="O260" s="165">
        <f>O47+O117+O227</f>
        <v>5073.8</v>
      </c>
      <c r="P260" s="165">
        <f t="shared" si="173"/>
        <v>100</v>
      </c>
      <c r="Q260" s="136">
        <f>Q47+Q117+Q227</f>
        <v>7019.1</v>
      </c>
      <c r="R260" s="165">
        <f>R47+R117+R227</f>
        <v>7019.1</v>
      </c>
      <c r="S260" s="165">
        <f t="shared" si="174"/>
        <v>100</v>
      </c>
      <c r="T260" s="136">
        <f>T47+T117+T227</f>
        <v>4705.3</v>
      </c>
      <c r="U260" s="165">
        <f>U47+U117+U227</f>
        <v>4705.3</v>
      </c>
      <c r="V260" s="165">
        <f t="shared" si="175"/>
        <v>100</v>
      </c>
      <c r="W260" s="136">
        <f>W47+W117+W227</f>
        <v>3806.6</v>
      </c>
      <c r="X260" s="165">
        <f>X47+X117+X227</f>
        <v>4718.3</v>
      </c>
      <c r="Y260" s="165">
        <f t="shared" si="176"/>
        <v>123.95050701413335</v>
      </c>
      <c r="Z260" s="136">
        <f>Z47+Z117+Z227</f>
        <v>3187.6</v>
      </c>
      <c r="AA260" s="165">
        <f>AA47+AA117+AA227</f>
        <v>0</v>
      </c>
      <c r="AB260" s="165">
        <f t="shared" si="164"/>
        <v>0</v>
      </c>
      <c r="AC260" s="136">
        <f>AC47+AC117+AC227</f>
        <v>700</v>
      </c>
      <c r="AD260" s="165">
        <f>AD47+AD117+AD227</f>
        <v>0</v>
      </c>
      <c r="AE260" s="165">
        <f t="shared" si="165"/>
        <v>0</v>
      </c>
      <c r="AF260" s="136">
        <f>AF47+AF117+AF227</f>
        <v>5900</v>
      </c>
      <c r="AG260" s="165">
        <f>AG47+AG117+AG227</f>
        <v>0</v>
      </c>
      <c r="AH260" s="165">
        <f t="shared" si="166"/>
        <v>0</v>
      </c>
      <c r="AI260" s="136">
        <f>AI47+AI117+AI227</f>
        <v>5600</v>
      </c>
      <c r="AJ260" s="165">
        <f>AJ47+AJ117+AJ227</f>
        <v>0</v>
      </c>
      <c r="AK260" s="165">
        <f t="shared" si="167"/>
        <v>0</v>
      </c>
      <c r="AL260" s="136">
        <f>AL47+AL117+AL227</f>
        <v>6100</v>
      </c>
      <c r="AM260" s="165">
        <f>AM47+AM117+AM227</f>
        <v>0</v>
      </c>
      <c r="AN260" s="165">
        <f t="shared" si="168"/>
        <v>0</v>
      </c>
      <c r="AO260" s="136">
        <f>AO47+AO117+AO227</f>
        <v>9627.5</v>
      </c>
      <c r="AP260" s="165">
        <f>AP47+AP117+AP227</f>
        <v>0</v>
      </c>
      <c r="AQ260" s="165">
        <f t="shared" si="177"/>
        <v>0</v>
      </c>
      <c r="AR260" s="163"/>
    </row>
    <row r="261" spans="1:44" s="149" customFormat="1" ht="15.6">
      <c r="A261" s="341" t="s">
        <v>370</v>
      </c>
      <c r="B261" s="341"/>
      <c r="C261" s="341"/>
      <c r="D261" s="341"/>
      <c r="E261" s="341"/>
      <c r="F261" s="341"/>
      <c r="G261" s="341"/>
      <c r="H261" s="341"/>
      <c r="I261" s="341"/>
      <c r="J261" s="341"/>
      <c r="K261" s="341"/>
      <c r="L261" s="341"/>
      <c r="M261" s="341"/>
      <c r="N261" s="341"/>
      <c r="O261" s="341"/>
      <c r="P261" s="341"/>
      <c r="Q261" s="341"/>
      <c r="R261" s="341"/>
      <c r="S261" s="341"/>
      <c r="T261" s="341"/>
      <c r="U261" s="341"/>
      <c r="V261" s="341"/>
      <c r="W261" s="341"/>
      <c r="X261" s="341"/>
      <c r="Y261" s="341"/>
      <c r="Z261" s="341"/>
      <c r="AA261" s="341"/>
      <c r="AB261" s="341"/>
      <c r="AC261" s="341"/>
      <c r="AD261" s="341"/>
      <c r="AE261" s="341"/>
      <c r="AF261" s="341"/>
      <c r="AG261" s="341"/>
      <c r="AH261" s="341"/>
      <c r="AI261" s="341"/>
      <c r="AJ261" s="341"/>
      <c r="AK261" s="341"/>
      <c r="AL261" s="341"/>
      <c r="AM261" s="341"/>
      <c r="AN261" s="341"/>
      <c r="AO261" s="341"/>
      <c r="AP261" s="341"/>
      <c r="AQ261" s="341"/>
      <c r="AR261" s="341"/>
    </row>
    <row r="262" spans="1:44" ht="15.6">
      <c r="A262" s="334" t="s">
        <v>267</v>
      </c>
      <c r="B262" s="335" t="s">
        <v>371</v>
      </c>
      <c r="C262" s="336" t="s">
        <v>372</v>
      </c>
      <c r="D262" s="150" t="s">
        <v>307</v>
      </c>
      <c r="E262" s="136">
        <f>E263+E264+E265</f>
        <v>0</v>
      </c>
      <c r="F262" s="151">
        <f>F263+F264+F265</f>
        <v>0</v>
      </c>
      <c r="G262" s="151" t="e">
        <f t="shared" si="170"/>
        <v>#DIV/0!</v>
      </c>
      <c r="H262" s="136">
        <f>H263+H264+H265</f>
        <v>0</v>
      </c>
      <c r="I262" s="151">
        <f>I263+I264+I265</f>
        <v>0</v>
      </c>
      <c r="J262" s="151" t="e">
        <f t="shared" ref="J262:J269" si="598">(I262/H262)*100</f>
        <v>#DIV/0!</v>
      </c>
      <c r="K262" s="136">
        <f>K263+K264+K265</f>
        <v>0</v>
      </c>
      <c r="L262" s="151">
        <f>L263+L264+L265</f>
        <v>0</v>
      </c>
      <c r="M262" s="151" t="e">
        <f t="shared" ref="M262:M269" si="599">(L262/K262)*100</f>
        <v>#DIV/0!</v>
      </c>
      <c r="N262" s="136">
        <f>N263+N264+N265</f>
        <v>0</v>
      </c>
      <c r="O262" s="151">
        <f>O263+O264+O265</f>
        <v>0</v>
      </c>
      <c r="P262" s="151" t="e">
        <f t="shared" ref="P262:P269" si="600">(O262/N262)*100</f>
        <v>#DIV/0!</v>
      </c>
      <c r="Q262" s="136">
        <f>Q263+Q264+Q265</f>
        <v>0</v>
      </c>
      <c r="R262" s="151">
        <f>R263+R264+R265</f>
        <v>0</v>
      </c>
      <c r="S262" s="151" t="e">
        <f t="shared" ref="S262:S269" si="601">(R262/Q262)*100</f>
        <v>#DIV/0!</v>
      </c>
      <c r="T262" s="136">
        <f>T263+T264+T265</f>
        <v>0</v>
      </c>
      <c r="U262" s="151">
        <f>U263+U264+U265</f>
        <v>0</v>
      </c>
      <c r="V262" s="151" t="e">
        <f t="shared" ref="V262:V269" si="602">(U262/T262)*100</f>
        <v>#DIV/0!</v>
      </c>
      <c r="W262" s="136">
        <f>W263+W264+W265</f>
        <v>0</v>
      </c>
      <c r="X262" s="151">
        <f>X263+X264+X265</f>
        <v>0</v>
      </c>
      <c r="Y262" s="151" t="e">
        <f t="shared" ref="Y262:Y269" si="603">(X262/W262)*100</f>
        <v>#DIV/0!</v>
      </c>
      <c r="Z262" s="136">
        <f>Z263+Z264+Z265</f>
        <v>0</v>
      </c>
      <c r="AA262" s="151">
        <f>AA263+AA264+AA265</f>
        <v>0</v>
      </c>
      <c r="AB262" s="151" t="e">
        <f t="shared" si="164"/>
        <v>#DIV/0!</v>
      </c>
      <c r="AC262" s="136">
        <f>AC263+AC264+AC265</f>
        <v>0</v>
      </c>
      <c r="AD262" s="151">
        <f>AD263+AD264+AD265</f>
        <v>0</v>
      </c>
      <c r="AE262" s="151" t="e">
        <f t="shared" ref="AE262:AE269" si="604">(AD262/AC262)*100</f>
        <v>#DIV/0!</v>
      </c>
      <c r="AF262" s="136">
        <f>AF263+AF264+AF265</f>
        <v>0</v>
      </c>
      <c r="AG262" s="151">
        <f>AG263+AG264+AG265</f>
        <v>0</v>
      </c>
      <c r="AH262" s="151" t="e">
        <f t="shared" ref="AH262:AH269" si="605">(AG262/AF262)*100</f>
        <v>#DIV/0!</v>
      </c>
      <c r="AI262" s="136">
        <f>AI263+AI264+AI265</f>
        <v>0</v>
      </c>
      <c r="AJ262" s="151">
        <f>AJ263+AJ264+AJ265</f>
        <v>0</v>
      </c>
      <c r="AK262" s="151" t="e">
        <f t="shared" ref="AK262:AK269" si="606">(AJ262/AI262)*100</f>
        <v>#DIV/0!</v>
      </c>
      <c r="AL262" s="136">
        <f>AL263+AL264+AL265</f>
        <v>0</v>
      </c>
      <c r="AM262" s="151">
        <f>AM263+AM264+AM265</f>
        <v>0</v>
      </c>
      <c r="AN262" s="151" t="e">
        <f t="shared" ref="AN262:AN269" si="607">(AM262/AL262)*100</f>
        <v>#DIV/0!</v>
      </c>
      <c r="AO262" s="136">
        <f>AO263+AO264+AO265</f>
        <v>0</v>
      </c>
      <c r="AP262" s="151">
        <f>AP263+AP264+AP265</f>
        <v>0</v>
      </c>
      <c r="AQ262" s="151" t="e">
        <f t="shared" ref="AQ262:AQ269" si="608">(AP262/AO262)*100</f>
        <v>#DIV/0!</v>
      </c>
      <c r="AR262" s="177"/>
    </row>
    <row r="263" spans="1:44" ht="31.2">
      <c r="A263" s="334"/>
      <c r="B263" s="335"/>
      <c r="C263" s="336"/>
      <c r="D263" s="155" t="s">
        <v>2</v>
      </c>
      <c r="E263" s="136">
        <f t="shared" ref="E263:F265" si="609">H263+K263+N263+Q263+T263+W263+Z263+AC263+AF263+AI263+AL263+AO263</f>
        <v>0</v>
      </c>
      <c r="F263" s="156">
        <f t="shared" si="609"/>
        <v>0</v>
      </c>
      <c r="G263" s="153" t="e">
        <f t="shared" si="170"/>
        <v>#DIV/0!</v>
      </c>
      <c r="H263" s="162"/>
      <c r="I263" s="163">
        <v>0</v>
      </c>
      <c r="J263" s="153" t="e">
        <f t="shared" si="598"/>
        <v>#DIV/0!</v>
      </c>
      <c r="K263" s="162">
        <v>0</v>
      </c>
      <c r="L263" s="163">
        <v>0</v>
      </c>
      <c r="M263" s="153" t="e">
        <f t="shared" si="599"/>
        <v>#DIV/0!</v>
      </c>
      <c r="N263" s="162">
        <v>0</v>
      </c>
      <c r="O263" s="163">
        <v>0</v>
      </c>
      <c r="P263" s="153" t="e">
        <f t="shared" si="600"/>
        <v>#DIV/0!</v>
      </c>
      <c r="Q263" s="162">
        <v>0</v>
      </c>
      <c r="R263" s="163"/>
      <c r="S263" s="153" t="e">
        <f t="shared" si="601"/>
        <v>#DIV/0!</v>
      </c>
      <c r="T263" s="162">
        <v>0</v>
      </c>
      <c r="U263" s="163"/>
      <c r="V263" s="153" t="e">
        <f t="shared" si="602"/>
        <v>#DIV/0!</v>
      </c>
      <c r="W263" s="162">
        <v>0</v>
      </c>
      <c r="X263" s="163"/>
      <c r="Y263" s="153" t="e">
        <f t="shared" si="603"/>
        <v>#DIV/0!</v>
      </c>
      <c r="Z263" s="162">
        <v>0</v>
      </c>
      <c r="AA263" s="163"/>
      <c r="AB263" s="153" t="e">
        <f t="shared" si="164"/>
        <v>#DIV/0!</v>
      </c>
      <c r="AC263" s="162">
        <v>0</v>
      </c>
      <c r="AD263" s="163"/>
      <c r="AE263" s="153" t="e">
        <f t="shared" si="604"/>
        <v>#DIV/0!</v>
      </c>
      <c r="AF263" s="162">
        <v>0</v>
      </c>
      <c r="AG263" s="163"/>
      <c r="AH263" s="153" t="e">
        <f t="shared" si="605"/>
        <v>#DIV/0!</v>
      </c>
      <c r="AI263" s="162">
        <v>0</v>
      </c>
      <c r="AJ263" s="163"/>
      <c r="AK263" s="153" t="e">
        <f t="shared" si="606"/>
        <v>#DIV/0!</v>
      </c>
      <c r="AL263" s="162">
        <v>0</v>
      </c>
      <c r="AM263" s="163"/>
      <c r="AN263" s="153" t="e">
        <f t="shared" si="607"/>
        <v>#DIV/0!</v>
      </c>
      <c r="AO263" s="162">
        <v>0</v>
      </c>
      <c r="AP263" s="163"/>
      <c r="AQ263" s="153" t="e">
        <f t="shared" si="608"/>
        <v>#DIV/0!</v>
      </c>
      <c r="AR263" s="163"/>
    </row>
    <row r="264" spans="1:44" ht="15.6">
      <c r="A264" s="334"/>
      <c r="B264" s="335"/>
      <c r="C264" s="336"/>
      <c r="D264" s="155" t="s">
        <v>43</v>
      </c>
      <c r="E264" s="136">
        <f t="shared" si="609"/>
        <v>0</v>
      </c>
      <c r="F264" s="156">
        <f t="shared" si="609"/>
        <v>0</v>
      </c>
      <c r="G264" s="153" t="e">
        <f t="shared" si="170"/>
        <v>#DIV/0!</v>
      </c>
      <c r="H264" s="162"/>
      <c r="I264" s="163">
        <v>0</v>
      </c>
      <c r="J264" s="153" t="e">
        <f t="shared" si="598"/>
        <v>#DIV/0!</v>
      </c>
      <c r="K264" s="162">
        <v>0</v>
      </c>
      <c r="L264" s="163">
        <v>0</v>
      </c>
      <c r="M264" s="153" t="e">
        <f t="shared" si="599"/>
        <v>#DIV/0!</v>
      </c>
      <c r="N264" s="162">
        <v>0</v>
      </c>
      <c r="O264" s="163">
        <v>0</v>
      </c>
      <c r="P264" s="153" t="e">
        <f t="shared" si="600"/>
        <v>#DIV/0!</v>
      </c>
      <c r="Q264" s="162">
        <v>0</v>
      </c>
      <c r="R264" s="163"/>
      <c r="S264" s="153" t="e">
        <f t="shared" si="601"/>
        <v>#DIV/0!</v>
      </c>
      <c r="T264" s="162">
        <v>0</v>
      </c>
      <c r="U264" s="163"/>
      <c r="V264" s="153" t="e">
        <f t="shared" si="602"/>
        <v>#DIV/0!</v>
      </c>
      <c r="W264" s="162">
        <v>0</v>
      </c>
      <c r="X264" s="163"/>
      <c r="Y264" s="153" t="e">
        <f t="shared" si="603"/>
        <v>#DIV/0!</v>
      </c>
      <c r="Z264" s="162">
        <v>0</v>
      </c>
      <c r="AA264" s="163"/>
      <c r="AB264" s="153" t="e">
        <f t="shared" si="164"/>
        <v>#DIV/0!</v>
      </c>
      <c r="AC264" s="162">
        <v>0</v>
      </c>
      <c r="AD264" s="163"/>
      <c r="AE264" s="153" t="e">
        <f t="shared" si="604"/>
        <v>#DIV/0!</v>
      </c>
      <c r="AF264" s="162">
        <v>0</v>
      </c>
      <c r="AG264" s="163"/>
      <c r="AH264" s="153" t="e">
        <f t="shared" si="605"/>
        <v>#DIV/0!</v>
      </c>
      <c r="AI264" s="162">
        <v>0</v>
      </c>
      <c r="AJ264" s="163"/>
      <c r="AK264" s="153" t="e">
        <f t="shared" si="606"/>
        <v>#DIV/0!</v>
      </c>
      <c r="AL264" s="162">
        <v>0</v>
      </c>
      <c r="AM264" s="163"/>
      <c r="AN264" s="153" t="e">
        <f t="shared" si="607"/>
        <v>#DIV/0!</v>
      </c>
      <c r="AO264" s="162">
        <v>0</v>
      </c>
      <c r="AP264" s="163"/>
      <c r="AQ264" s="153" t="e">
        <f t="shared" si="608"/>
        <v>#DIV/0!</v>
      </c>
      <c r="AR264" s="163"/>
    </row>
    <row r="265" spans="1:44" ht="31.2">
      <c r="A265" s="334"/>
      <c r="B265" s="335"/>
      <c r="C265" s="336"/>
      <c r="D265" s="155" t="s">
        <v>308</v>
      </c>
      <c r="E265" s="136">
        <f t="shared" si="609"/>
        <v>0</v>
      </c>
      <c r="F265" s="156">
        <f t="shared" si="609"/>
        <v>0</v>
      </c>
      <c r="G265" s="153" t="e">
        <f t="shared" si="170"/>
        <v>#DIV/0!</v>
      </c>
      <c r="H265" s="162"/>
      <c r="I265" s="163">
        <v>0</v>
      </c>
      <c r="J265" s="153" t="e">
        <f t="shared" si="598"/>
        <v>#DIV/0!</v>
      </c>
      <c r="K265" s="162">
        <v>0</v>
      </c>
      <c r="L265" s="163">
        <v>0</v>
      </c>
      <c r="M265" s="153" t="e">
        <f t="shared" si="599"/>
        <v>#DIV/0!</v>
      </c>
      <c r="N265" s="162">
        <v>0</v>
      </c>
      <c r="O265" s="163">
        <v>0</v>
      </c>
      <c r="P265" s="153" t="e">
        <f t="shared" si="600"/>
        <v>#DIV/0!</v>
      </c>
      <c r="Q265" s="162">
        <v>0</v>
      </c>
      <c r="R265" s="163"/>
      <c r="S265" s="153" t="e">
        <f t="shared" si="601"/>
        <v>#DIV/0!</v>
      </c>
      <c r="T265" s="162">
        <v>0</v>
      </c>
      <c r="U265" s="163"/>
      <c r="V265" s="153" t="e">
        <f t="shared" si="602"/>
        <v>#DIV/0!</v>
      </c>
      <c r="W265" s="162">
        <v>0</v>
      </c>
      <c r="X265" s="163"/>
      <c r="Y265" s="153" t="e">
        <f t="shared" si="603"/>
        <v>#DIV/0!</v>
      </c>
      <c r="Z265" s="162">
        <v>0</v>
      </c>
      <c r="AA265" s="163"/>
      <c r="AB265" s="153" t="e">
        <f t="shared" si="164"/>
        <v>#DIV/0!</v>
      </c>
      <c r="AC265" s="162">
        <v>0</v>
      </c>
      <c r="AD265" s="163"/>
      <c r="AE265" s="153" t="e">
        <f t="shared" si="604"/>
        <v>#DIV/0!</v>
      </c>
      <c r="AF265" s="162">
        <v>0</v>
      </c>
      <c r="AG265" s="163"/>
      <c r="AH265" s="153" t="e">
        <f t="shared" si="605"/>
        <v>#DIV/0!</v>
      </c>
      <c r="AI265" s="162">
        <v>0</v>
      </c>
      <c r="AJ265" s="163"/>
      <c r="AK265" s="153" t="e">
        <f t="shared" si="606"/>
        <v>#DIV/0!</v>
      </c>
      <c r="AL265" s="162">
        <v>0</v>
      </c>
      <c r="AM265" s="163"/>
      <c r="AN265" s="153" t="e">
        <f t="shared" si="607"/>
        <v>#DIV/0!</v>
      </c>
      <c r="AO265" s="162">
        <v>0</v>
      </c>
      <c r="AP265" s="163"/>
      <c r="AQ265" s="153" t="e">
        <f t="shared" si="608"/>
        <v>#DIV/0!</v>
      </c>
      <c r="AR265" s="163"/>
    </row>
    <row r="266" spans="1:44" ht="15.6" collapsed="1">
      <c r="A266" s="337" t="s">
        <v>274</v>
      </c>
      <c r="B266" s="337"/>
      <c r="C266" s="337"/>
      <c r="D266" s="164" t="s">
        <v>307</v>
      </c>
      <c r="E266" s="136">
        <f>E267+E268+E269</f>
        <v>0</v>
      </c>
      <c r="F266" s="165">
        <f>F267+F268+F269</f>
        <v>0</v>
      </c>
      <c r="G266" s="165" t="e">
        <f t="shared" si="170"/>
        <v>#DIV/0!</v>
      </c>
      <c r="H266" s="136">
        <f>H267+H268+H269</f>
        <v>0</v>
      </c>
      <c r="I266" s="165">
        <f>I267+I268+I269</f>
        <v>0</v>
      </c>
      <c r="J266" s="165" t="e">
        <f t="shared" si="598"/>
        <v>#DIV/0!</v>
      </c>
      <c r="K266" s="136">
        <f>K267+K268+K269</f>
        <v>0</v>
      </c>
      <c r="L266" s="165">
        <f>L267+L268+L269</f>
        <v>0</v>
      </c>
      <c r="M266" s="165" t="e">
        <f t="shared" si="599"/>
        <v>#DIV/0!</v>
      </c>
      <c r="N266" s="136">
        <f>N267+N268+N269</f>
        <v>0</v>
      </c>
      <c r="O266" s="165">
        <f>O267+O268+O269</f>
        <v>0</v>
      </c>
      <c r="P266" s="165" t="e">
        <f t="shared" si="600"/>
        <v>#DIV/0!</v>
      </c>
      <c r="Q266" s="136">
        <f>Q267+Q268+Q269</f>
        <v>0</v>
      </c>
      <c r="R266" s="165">
        <f>R267+R268+R269</f>
        <v>0</v>
      </c>
      <c r="S266" s="165" t="e">
        <f t="shared" si="601"/>
        <v>#DIV/0!</v>
      </c>
      <c r="T266" s="136">
        <f>T267+T268+T269</f>
        <v>0</v>
      </c>
      <c r="U266" s="165">
        <f>U267+U268+U269</f>
        <v>0</v>
      </c>
      <c r="V266" s="165" t="e">
        <f t="shared" si="602"/>
        <v>#DIV/0!</v>
      </c>
      <c r="W266" s="136">
        <f>W267+W268+W269</f>
        <v>0</v>
      </c>
      <c r="X266" s="165">
        <f>X267+X268+X269</f>
        <v>0</v>
      </c>
      <c r="Y266" s="165" t="e">
        <f t="shared" si="603"/>
        <v>#DIV/0!</v>
      </c>
      <c r="Z266" s="136">
        <f>Z267+Z268+Z269</f>
        <v>0</v>
      </c>
      <c r="AA266" s="165">
        <f>AA267+AA268+AA269</f>
        <v>0</v>
      </c>
      <c r="AB266" s="165" t="e">
        <f t="shared" si="164"/>
        <v>#DIV/0!</v>
      </c>
      <c r="AC266" s="136">
        <f>AC267+AC268+AC269</f>
        <v>0</v>
      </c>
      <c r="AD266" s="165">
        <f>AD267+AD268+AD269</f>
        <v>0</v>
      </c>
      <c r="AE266" s="165" t="e">
        <f t="shared" si="604"/>
        <v>#DIV/0!</v>
      </c>
      <c r="AF266" s="136">
        <f>AF267+AF268+AF269</f>
        <v>0</v>
      </c>
      <c r="AG266" s="165">
        <f>AG267+AG268+AG269</f>
        <v>0</v>
      </c>
      <c r="AH266" s="165" t="e">
        <f t="shared" si="605"/>
        <v>#DIV/0!</v>
      </c>
      <c r="AI266" s="136">
        <f>AI267+AI268+AI269</f>
        <v>0</v>
      </c>
      <c r="AJ266" s="165">
        <f>AJ267+AJ268+AJ269</f>
        <v>0</v>
      </c>
      <c r="AK266" s="165" t="e">
        <f t="shared" si="606"/>
        <v>#DIV/0!</v>
      </c>
      <c r="AL266" s="136">
        <f>AL267+AL268+AL269</f>
        <v>0</v>
      </c>
      <c r="AM266" s="165">
        <f>AM267+AM268+AM269</f>
        <v>0</v>
      </c>
      <c r="AN266" s="165" t="e">
        <f t="shared" si="607"/>
        <v>#DIV/0!</v>
      </c>
      <c r="AO266" s="136">
        <f>AO267+AO268+AO269</f>
        <v>0</v>
      </c>
      <c r="AP266" s="165">
        <f>AP267+AP268+AP269</f>
        <v>0</v>
      </c>
      <c r="AQ266" s="165" t="e">
        <f t="shared" si="608"/>
        <v>#DIV/0!</v>
      </c>
      <c r="AR266" s="177"/>
    </row>
    <row r="267" spans="1:44" ht="31.2">
      <c r="A267" s="337"/>
      <c r="B267" s="337"/>
      <c r="C267" s="337"/>
      <c r="D267" s="164" t="s">
        <v>2</v>
      </c>
      <c r="E267" s="136">
        <f t="shared" ref="E267:F269" si="610">E263</f>
        <v>0</v>
      </c>
      <c r="F267" s="165">
        <f t="shared" si="610"/>
        <v>0</v>
      </c>
      <c r="G267" s="165" t="e">
        <f t="shared" si="170"/>
        <v>#DIV/0!</v>
      </c>
      <c r="H267" s="166"/>
      <c r="I267" s="167">
        <v>0</v>
      </c>
      <c r="J267" s="165" t="e">
        <f t="shared" si="598"/>
        <v>#DIV/0!</v>
      </c>
      <c r="K267" s="166">
        <v>0</v>
      </c>
      <c r="L267" s="167">
        <v>0</v>
      </c>
      <c r="M267" s="165" t="e">
        <f t="shared" si="599"/>
        <v>#DIV/0!</v>
      </c>
      <c r="N267" s="166">
        <v>0</v>
      </c>
      <c r="O267" s="167">
        <v>0</v>
      </c>
      <c r="P267" s="165" t="e">
        <f t="shared" si="600"/>
        <v>#DIV/0!</v>
      </c>
      <c r="Q267" s="166">
        <v>0</v>
      </c>
      <c r="R267" s="167"/>
      <c r="S267" s="165" t="e">
        <f t="shared" si="601"/>
        <v>#DIV/0!</v>
      </c>
      <c r="T267" s="166">
        <v>0</v>
      </c>
      <c r="U267" s="167"/>
      <c r="V267" s="165" t="e">
        <f t="shared" si="602"/>
        <v>#DIV/0!</v>
      </c>
      <c r="W267" s="166">
        <v>0</v>
      </c>
      <c r="X267" s="167"/>
      <c r="Y267" s="165" t="e">
        <f t="shared" si="603"/>
        <v>#DIV/0!</v>
      </c>
      <c r="Z267" s="166">
        <v>0</v>
      </c>
      <c r="AA267" s="167"/>
      <c r="AB267" s="165" t="e">
        <f t="shared" si="164"/>
        <v>#DIV/0!</v>
      </c>
      <c r="AC267" s="166">
        <v>0</v>
      </c>
      <c r="AD267" s="167"/>
      <c r="AE267" s="165" t="e">
        <f t="shared" si="604"/>
        <v>#DIV/0!</v>
      </c>
      <c r="AF267" s="166">
        <v>0</v>
      </c>
      <c r="AG267" s="167"/>
      <c r="AH267" s="165" t="e">
        <f t="shared" si="605"/>
        <v>#DIV/0!</v>
      </c>
      <c r="AI267" s="166">
        <v>0</v>
      </c>
      <c r="AJ267" s="167"/>
      <c r="AK267" s="165" t="e">
        <f t="shared" si="606"/>
        <v>#DIV/0!</v>
      </c>
      <c r="AL267" s="166">
        <v>0</v>
      </c>
      <c r="AM267" s="167"/>
      <c r="AN267" s="165" t="e">
        <f t="shared" si="607"/>
        <v>#DIV/0!</v>
      </c>
      <c r="AO267" s="166">
        <v>0</v>
      </c>
      <c r="AP267" s="167"/>
      <c r="AQ267" s="165" t="e">
        <f t="shared" si="608"/>
        <v>#DIV/0!</v>
      </c>
      <c r="AR267" s="163"/>
    </row>
    <row r="268" spans="1:44" ht="15.6">
      <c r="A268" s="337"/>
      <c r="B268" s="337"/>
      <c r="C268" s="337"/>
      <c r="D268" s="164" t="s">
        <v>43</v>
      </c>
      <c r="E268" s="136">
        <f t="shared" si="610"/>
        <v>0</v>
      </c>
      <c r="F268" s="165">
        <f t="shared" si="610"/>
        <v>0</v>
      </c>
      <c r="G268" s="165" t="e">
        <f t="shared" si="170"/>
        <v>#DIV/0!</v>
      </c>
      <c r="H268" s="166"/>
      <c r="I268" s="167"/>
      <c r="J268" s="165" t="e">
        <f t="shared" si="598"/>
        <v>#DIV/0!</v>
      </c>
      <c r="K268" s="166">
        <v>0</v>
      </c>
      <c r="L268" s="167">
        <v>0</v>
      </c>
      <c r="M268" s="165" t="e">
        <f t="shared" si="599"/>
        <v>#DIV/0!</v>
      </c>
      <c r="N268" s="166">
        <v>0</v>
      </c>
      <c r="O268" s="167">
        <v>0</v>
      </c>
      <c r="P268" s="165" t="e">
        <f t="shared" si="600"/>
        <v>#DIV/0!</v>
      </c>
      <c r="Q268" s="166">
        <v>0</v>
      </c>
      <c r="R268" s="167"/>
      <c r="S268" s="165" t="e">
        <f t="shared" si="601"/>
        <v>#DIV/0!</v>
      </c>
      <c r="T268" s="166">
        <v>0</v>
      </c>
      <c r="U268" s="167"/>
      <c r="V268" s="165" t="e">
        <f t="shared" si="602"/>
        <v>#DIV/0!</v>
      </c>
      <c r="W268" s="166">
        <v>0</v>
      </c>
      <c r="X268" s="167"/>
      <c r="Y268" s="165" t="e">
        <f t="shared" si="603"/>
        <v>#DIV/0!</v>
      </c>
      <c r="Z268" s="166">
        <v>0</v>
      </c>
      <c r="AA268" s="167"/>
      <c r="AB268" s="165" t="e">
        <f t="shared" si="164"/>
        <v>#DIV/0!</v>
      </c>
      <c r="AC268" s="166">
        <v>0</v>
      </c>
      <c r="AD268" s="167"/>
      <c r="AE268" s="165" t="e">
        <f t="shared" si="604"/>
        <v>#DIV/0!</v>
      </c>
      <c r="AF268" s="166">
        <v>0</v>
      </c>
      <c r="AG268" s="167"/>
      <c r="AH268" s="165" t="e">
        <f t="shared" si="605"/>
        <v>#DIV/0!</v>
      </c>
      <c r="AI268" s="166">
        <v>0</v>
      </c>
      <c r="AJ268" s="167"/>
      <c r="AK268" s="165" t="e">
        <f t="shared" si="606"/>
        <v>#DIV/0!</v>
      </c>
      <c r="AL268" s="166">
        <v>0</v>
      </c>
      <c r="AM268" s="167"/>
      <c r="AN268" s="165" t="e">
        <f t="shared" si="607"/>
        <v>#DIV/0!</v>
      </c>
      <c r="AO268" s="166">
        <v>0</v>
      </c>
      <c r="AP268" s="167"/>
      <c r="AQ268" s="165" t="e">
        <f t="shared" si="608"/>
        <v>#DIV/0!</v>
      </c>
      <c r="AR268" s="163"/>
    </row>
    <row r="269" spans="1:44" ht="31.2">
      <c r="A269" s="337"/>
      <c r="B269" s="337"/>
      <c r="C269" s="337"/>
      <c r="D269" s="164" t="s">
        <v>308</v>
      </c>
      <c r="E269" s="136">
        <f t="shared" si="610"/>
        <v>0</v>
      </c>
      <c r="F269" s="165">
        <f t="shared" si="610"/>
        <v>0</v>
      </c>
      <c r="G269" s="165" t="e">
        <f t="shared" si="170"/>
        <v>#DIV/0!</v>
      </c>
      <c r="H269" s="166"/>
      <c r="I269" s="167">
        <v>0</v>
      </c>
      <c r="J269" s="165" t="e">
        <f t="shared" si="598"/>
        <v>#DIV/0!</v>
      </c>
      <c r="K269" s="166">
        <v>0</v>
      </c>
      <c r="L269" s="167">
        <v>0</v>
      </c>
      <c r="M269" s="165" t="e">
        <f t="shared" si="599"/>
        <v>#DIV/0!</v>
      </c>
      <c r="N269" s="166">
        <v>0</v>
      </c>
      <c r="O269" s="167">
        <v>0</v>
      </c>
      <c r="P269" s="165" t="e">
        <f t="shared" si="600"/>
        <v>#DIV/0!</v>
      </c>
      <c r="Q269" s="166">
        <v>0</v>
      </c>
      <c r="R269" s="167"/>
      <c r="S269" s="165" t="e">
        <f t="shared" si="601"/>
        <v>#DIV/0!</v>
      </c>
      <c r="T269" s="166">
        <v>0</v>
      </c>
      <c r="U269" s="167"/>
      <c r="V269" s="165" t="e">
        <f t="shared" si="602"/>
        <v>#DIV/0!</v>
      </c>
      <c r="W269" s="166">
        <v>0</v>
      </c>
      <c r="X269" s="167"/>
      <c r="Y269" s="165" t="e">
        <f t="shared" si="603"/>
        <v>#DIV/0!</v>
      </c>
      <c r="Z269" s="166">
        <v>0</v>
      </c>
      <c r="AA269" s="167"/>
      <c r="AB269" s="165" t="e">
        <f t="shared" si="164"/>
        <v>#DIV/0!</v>
      </c>
      <c r="AC269" s="166">
        <v>0</v>
      </c>
      <c r="AD269" s="167"/>
      <c r="AE269" s="165" t="e">
        <f t="shared" si="604"/>
        <v>#DIV/0!</v>
      </c>
      <c r="AF269" s="166">
        <v>0</v>
      </c>
      <c r="AG269" s="167"/>
      <c r="AH269" s="165" t="e">
        <f t="shared" si="605"/>
        <v>#DIV/0!</v>
      </c>
      <c r="AI269" s="166">
        <v>0</v>
      </c>
      <c r="AJ269" s="167"/>
      <c r="AK269" s="165" t="e">
        <f t="shared" si="606"/>
        <v>#DIV/0!</v>
      </c>
      <c r="AL269" s="166">
        <v>0</v>
      </c>
      <c r="AM269" s="167"/>
      <c r="AN269" s="165" t="e">
        <f t="shared" si="607"/>
        <v>#DIV/0!</v>
      </c>
      <c r="AO269" s="166">
        <v>0</v>
      </c>
      <c r="AP269" s="167"/>
      <c r="AQ269" s="165" t="e">
        <f t="shared" si="608"/>
        <v>#DIV/0!</v>
      </c>
      <c r="AR269" s="163"/>
    </row>
    <row r="270" spans="1:44" ht="15.6">
      <c r="A270" s="341" t="s">
        <v>373</v>
      </c>
      <c r="B270" s="341"/>
      <c r="C270" s="341"/>
      <c r="D270" s="341"/>
      <c r="E270" s="341"/>
      <c r="F270" s="341"/>
      <c r="G270" s="341"/>
      <c r="H270" s="341"/>
      <c r="I270" s="341"/>
      <c r="J270" s="341"/>
      <c r="K270" s="341"/>
      <c r="L270" s="341"/>
      <c r="M270" s="341"/>
      <c r="N270" s="341"/>
      <c r="O270" s="341"/>
      <c r="P270" s="341"/>
      <c r="Q270" s="341"/>
      <c r="R270" s="341"/>
      <c r="S270" s="341"/>
      <c r="T270" s="341"/>
      <c r="U270" s="341"/>
      <c r="V270" s="341"/>
      <c r="W270" s="341"/>
      <c r="X270" s="341"/>
      <c r="Y270" s="341"/>
      <c r="Z270" s="341"/>
      <c r="AA270" s="341"/>
      <c r="AB270" s="341"/>
      <c r="AC270" s="341"/>
      <c r="AD270" s="341"/>
      <c r="AE270" s="341"/>
      <c r="AF270" s="341"/>
      <c r="AG270" s="341"/>
      <c r="AH270" s="341"/>
      <c r="AI270" s="341"/>
      <c r="AJ270" s="341"/>
      <c r="AK270" s="341"/>
      <c r="AL270" s="341"/>
      <c r="AM270" s="341"/>
      <c r="AN270" s="341"/>
      <c r="AO270" s="341"/>
      <c r="AP270" s="341"/>
      <c r="AQ270" s="341"/>
      <c r="AR270" s="341"/>
    </row>
    <row r="271" spans="1:44" ht="35.25" customHeight="1">
      <c r="A271" s="342" t="s">
        <v>267</v>
      </c>
      <c r="B271" s="343" t="s">
        <v>374</v>
      </c>
      <c r="C271" s="345" t="s">
        <v>375</v>
      </c>
      <c r="D271" s="168" t="s">
        <v>307</v>
      </c>
      <c r="E271" s="169">
        <f>E275+E279+E283+E287+E291+E295+E299+E303+E307+E311+E315+E319</f>
        <v>150</v>
      </c>
      <c r="F271" s="170">
        <f t="shared" ref="F271" si="611">F275+F279+F283+F287+F291+F295+F299+F303+F307+F311+F315+F319</f>
        <v>65</v>
      </c>
      <c r="G271" s="170">
        <f t="shared" si="170"/>
        <v>43.333333333333336</v>
      </c>
      <c r="H271" s="169">
        <f>H275+H279+H283+H287+H291+H295+H299+H303+H307+H311+H315+H319</f>
        <v>0</v>
      </c>
      <c r="I271" s="170">
        <f>I275+I279+I283+I287+I291+I295+I299+I303+I307+I311+I315+I319</f>
        <v>0</v>
      </c>
      <c r="J271" s="170" t="e">
        <f t="shared" ref="J271:J326" si="612">(I271/H271)*100</f>
        <v>#DIV/0!</v>
      </c>
      <c r="K271" s="169">
        <f>K275+K279+K283+K287+K291+K295+K299+K303+K307+K311+K315+K319</f>
        <v>0</v>
      </c>
      <c r="L271" s="170">
        <f>L275+L279+L283+L287+L291+L295+L299+L303+L307+L311+L315+L319</f>
        <v>0</v>
      </c>
      <c r="M271" s="170" t="e">
        <f t="shared" ref="M271:M326" si="613">(L271/K271)*100</f>
        <v>#DIV/0!</v>
      </c>
      <c r="N271" s="169">
        <f>N275+N279+N283+N287+N291+N295+N299+N303+N307+N311+N315+N319</f>
        <v>25</v>
      </c>
      <c r="O271" s="170">
        <f>O275+O279+O283+O287+O291+O295+O299+O303+O307+O311+O315+O319</f>
        <v>25</v>
      </c>
      <c r="P271" s="170">
        <f t="shared" ref="P271:P326" si="614">(O271/N271)*100</f>
        <v>100</v>
      </c>
      <c r="Q271" s="169">
        <f>Q275+Q279+Q283+Q287+Q291+Q295+Q299+Q303+Q307+Q311+Q315+Q319</f>
        <v>10</v>
      </c>
      <c r="R271" s="170">
        <f>R275+R279+R283+R287+R291+R295+R299+R303+R307+R311+R315+R319</f>
        <v>10</v>
      </c>
      <c r="S271" s="170">
        <f t="shared" ref="S271:S326" si="615">(R271/Q271)*100</f>
        <v>100</v>
      </c>
      <c r="T271" s="169">
        <f>T275+T279+T283+T287+T291+T295+T299+T303+T307+T311+T315+T319</f>
        <v>0</v>
      </c>
      <c r="U271" s="170">
        <f>U275+U279+U283+U287+U291+U295+U299+U303+U307+U311+U315+U319</f>
        <v>0</v>
      </c>
      <c r="V271" s="170" t="e">
        <f t="shared" ref="V271:V326" si="616">(U271/T271)*100</f>
        <v>#DIV/0!</v>
      </c>
      <c r="W271" s="169">
        <f>W275+W279+W283+W287+W291+W295+W299+W303+W307+W311+W315+W319</f>
        <v>55</v>
      </c>
      <c r="X271" s="170">
        <f>X275+X279+X283+X287+X291+X295+X299+X303+X307+X311+X315+X319</f>
        <v>30</v>
      </c>
      <c r="Y271" s="170">
        <f t="shared" ref="Y271:Y326" si="617">(X271/W271)*100</f>
        <v>54.54545454545454</v>
      </c>
      <c r="Z271" s="169">
        <f>Z275+Z279+Z283+Z287+Z291+Z295+Z299+Z303+Z307+Z311+Z315+Z319</f>
        <v>0</v>
      </c>
      <c r="AA271" s="170">
        <f>AA275+AA279+AA283+AA287+AA291+AA295+AA299+AA303+AA307+AA311+AA315+AA319</f>
        <v>0</v>
      </c>
      <c r="AB271" s="170" t="e">
        <f t="shared" si="164"/>
        <v>#DIV/0!</v>
      </c>
      <c r="AC271" s="169">
        <f>AC275+AC279+AC283+AC287+AC291+AC295+AC299+AC303+AC307+AC311+AC315+AC319</f>
        <v>0</v>
      </c>
      <c r="AD271" s="170">
        <f>AD275+AD279+AD283+AD287+AD291+AD295+AD299+AD303+AD307+AD311+AD315+AD319</f>
        <v>0</v>
      </c>
      <c r="AE271" s="170" t="e">
        <f t="shared" ref="AE271:AE326" si="618">(AD271/AC271)*100</f>
        <v>#DIV/0!</v>
      </c>
      <c r="AF271" s="169">
        <f>AF275+AF279+AF283+AF287+AF291+AF295+AF299+AF303+AF307+AF311+AF315+AF319</f>
        <v>0</v>
      </c>
      <c r="AG271" s="170">
        <f>AG275+AG279+AG283+AG287+AG291+AG295+AG299+AG303+AG307+AG311+AG315+AG319</f>
        <v>0</v>
      </c>
      <c r="AH271" s="170" t="e">
        <f t="shared" ref="AH271:AH326" si="619">(AG271/AF271)*100</f>
        <v>#DIV/0!</v>
      </c>
      <c r="AI271" s="169">
        <f>AI275+AI279+AI283+AI287+AI291+AI295+AI299+AI303+AI307+AI311+AI315+AI319</f>
        <v>10</v>
      </c>
      <c r="AJ271" s="170">
        <f>AJ275+AJ279+AJ283+AJ287+AJ291+AJ295+AJ299+AJ303+AJ307+AJ311+AJ315+AJ319</f>
        <v>0</v>
      </c>
      <c r="AK271" s="170">
        <f t="shared" ref="AK271:AK326" si="620">(AJ271/AI271)*100</f>
        <v>0</v>
      </c>
      <c r="AL271" s="169">
        <f>AL275+AL279+AL283+AL287+AL291+AL295+AL299+AL303+AL307+AL311+AL315+AL319</f>
        <v>50</v>
      </c>
      <c r="AM271" s="170">
        <f>AM275+AM279+AM283+AM287+AM291+AM295+AM299+AM303+AM307+AM311+AM315+AM319</f>
        <v>0</v>
      </c>
      <c r="AN271" s="170">
        <f t="shared" ref="AN271:AN326" si="621">(AM271/AL271)*100</f>
        <v>0</v>
      </c>
      <c r="AO271" s="169">
        <f>AO275+AO279+AO283+AO287+AO291+AO295+AO299+AO303+AO307+AO311+AO315+AO319</f>
        <v>0</v>
      </c>
      <c r="AP271" s="170">
        <f>AP275+AP279+AP283+AP287+AP291+AP295+AP299+AP303+AP307+AP311+AP315+AP319</f>
        <v>0</v>
      </c>
      <c r="AQ271" s="170" t="e">
        <f t="shared" ref="AQ271:AQ326" si="622">(AP271/AO271)*100</f>
        <v>#DIV/0!</v>
      </c>
      <c r="AR271" s="177"/>
    </row>
    <row r="272" spans="1:44" ht="35.25" customHeight="1">
      <c r="A272" s="342"/>
      <c r="B272" s="343"/>
      <c r="C272" s="345"/>
      <c r="D272" s="171" t="s">
        <v>2</v>
      </c>
      <c r="E272" s="169">
        <f t="shared" ref="E272:F272" si="623">E276+E280+E284+E288+E292+E296+E300+E304+E308+E312+E316+E320</f>
        <v>0</v>
      </c>
      <c r="F272" s="172">
        <f t="shared" si="623"/>
        <v>0</v>
      </c>
      <c r="G272" s="173" t="e">
        <f t="shared" si="170"/>
        <v>#DIV/0!</v>
      </c>
      <c r="H272" s="174">
        <f t="shared" ref="H272:I272" si="624">H276+H280+H284+H288+H292+H296+H300+H304+H308+H312+H316+H320</f>
        <v>0</v>
      </c>
      <c r="I272" s="172">
        <f t="shared" si="624"/>
        <v>0</v>
      </c>
      <c r="J272" s="173" t="e">
        <f t="shared" si="612"/>
        <v>#DIV/0!</v>
      </c>
      <c r="K272" s="174">
        <f t="shared" ref="K272:L272" si="625">K276+K280+K284+K288+K292+K296+K300+K304+K308+K312+K316+K320</f>
        <v>0</v>
      </c>
      <c r="L272" s="172">
        <f t="shared" si="625"/>
        <v>0</v>
      </c>
      <c r="M272" s="173" t="e">
        <f t="shared" si="613"/>
        <v>#DIV/0!</v>
      </c>
      <c r="N272" s="174">
        <f t="shared" ref="N272:O272" si="626">N276+N280+N284+N288+N292+N296+N300+N304+N308+N312+N316+N320</f>
        <v>0</v>
      </c>
      <c r="O272" s="172">
        <f t="shared" si="626"/>
        <v>0</v>
      </c>
      <c r="P272" s="173" t="e">
        <f t="shared" si="614"/>
        <v>#DIV/0!</v>
      </c>
      <c r="Q272" s="174">
        <f t="shared" ref="Q272:R272" si="627">Q276+Q280+Q284+Q288+Q292+Q296+Q300+Q304+Q308+Q312+Q316+Q320</f>
        <v>0</v>
      </c>
      <c r="R272" s="172">
        <f t="shared" si="627"/>
        <v>0</v>
      </c>
      <c r="S272" s="173" t="e">
        <f t="shared" si="615"/>
        <v>#DIV/0!</v>
      </c>
      <c r="T272" s="174">
        <f t="shared" ref="T272:U272" si="628">T276+T280+T284+T288+T292+T296+T300+T304+T308+T312+T316+T320</f>
        <v>0</v>
      </c>
      <c r="U272" s="172">
        <f t="shared" si="628"/>
        <v>0</v>
      </c>
      <c r="V272" s="173" t="e">
        <f t="shared" si="616"/>
        <v>#DIV/0!</v>
      </c>
      <c r="W272" s="174">
        <f t="shared" ref="W272:X272" si="629">W276+W280+W284+W288+W292+W296+W300+W304+W308+W312+W316+W320</f>
        <v>0</v>
      </c>
      <c r="X272" s="172">
        <f t="shared" si="629"/>
        <v>0</v>
      </c>
      <c r="Y272" s="173" t="e">
        <f t="shared" si="617"/>
        <v>#DIV/0!</v>
      </c>
      <c r="Z272" s="174">
        <f t="shared" ref="Z272:AA272" si="630">Z276+Z280+Z284+Z288+Z292+Z296+Z300+Z304+Z308+Z312+Z316+Z320</f>
        <v>0</v>
      </c>
      <c r="AA272" s="172">
        <f t="shared" si="630"/>
        <v>0</v>
      </c>
      <c r="AB272" s="173" t="e">
        <f t="shared" si="164"/>
        <v>#DIV/0!</v>
      </c>
      <c r="AC272" s="174">
        <f t="shared" ref="AC272:AD272" si="631">AC276+AC280+AC284+AC288+AC292+AC296+AC300+AC304+AC308+AC312+AC316+AC320</f>
        <v>0</v>
      </c>
      <c r="AD272" s="172">
        <f t="shared" si="631"/>
        <v>0</v>
      </c>
      <c r="AE272" s="173" t="e">
        <f t="shared" si="618"/>
        <v>#DIV/0!</v>
      </c>
      <c r="AF272" s="174">
        <f t="shared" ref="AF272:AG272" si="632">AF276+AF280+AF284+AF288+AF292+AF296+AF300+AF304+AF308+AF312+AF316+AF320</f>
        <v>0</v>
      </c>
      <c r="AG272" s="172">
        <f t="shared" si="632"/>
        <v>0</v>
      </c>
      <c r="AH272" s="173" t="e">
        <f t="shared" si="619"/>
        <v>#DIV/0!</v>
      </c>
      <c r="AI272" s="174">
        <f t="shared" ref="AI272:AJ272" si="633">AI276+AI280+AI284+AI288+AI292+AI296+AI300+AI304+AI308+AI312+AI316+AI320</f>
        <v>0</v>
      </c>
      <c r="AJ272" s="172">
        <f t="shared" si="633"/>
        <v>0</v>
      </c>
      <c r="AK272" s="173" t="e">
        <f t="shared" si="620"/>
        <v>#DIV/0!</v>
      </c>
      <c r="AL272" s="174">
        <f t="shared" ref="AL272:AM272" si="634">AL276+AL280+AL284+AL288+AL292+AL296+AL300+AL304+AL308+AL312+AL316+AL320</f>
        <v>0</v>
      </c>
      <c r="AM272" s="172">
        <f t="shared" si="634"/>
        <v>0</v>
      </c>
      <c r="AN272" s="173" t="e">
        <f t="shared" si="621"/>
        <v>#DIV/0!</v>
      </c>
      <c r="AO272" s="174">
        <f t="shared" ref="AO272:AP272" si="635">AO276+AO280+AO284+AO288+AO292+AO296+AO300+AO304+AO308+AO312+AO316+AO320</f>
        <v>0</v>
      </c>
      <c r="AP272" s="172">
        <f t="shared" si="635"/>
        <v>0</v>
      </c>
      <c r="AQ272" s="173" t="e">
        <f t="shared" si="622"/>
        <v>#DIV/0!</v>
      </c>
      <c r="AR272" s="163"/>
    </row>
    <row r="273" spans="1:44" ht="35.25" customHeight="1">
      <c r="A273" s="342"/>
      <c r="B273" s="343"/>
      <c r="C273" s="345"/>
      <c r="D273" s="171" t="s">
        <v>43</v>
      </c>
      <c r="E273" s="169">
        <f>E277+E281+E285+E289+E293+E297+E301+E305+E309+E313+E317+E321</f>
        <v>150</v>
      </c>
      <c r="F273" s="172">
        <f>F277+F281+F285+F289+F293+F297+F301+F305+F309+F313+F317+F321</f>
        <v>65</v>
      </c>
      <c r="G273" s="173">
        <f t="shared" si="170"/>
        <v>43.333333333333336</v>
      </c>
      <c r="H273" s="174">
        <f>H277+H281+H285+H289+H293+H297+H301+H305+H309+H313+H317+H321</f>
        <v>0</v>
      </c>
      <c r="I273" s="172">
        <f>I277+I281+I285+I289+I293+I297+I301+I305+I309+I313+I317+I321</f>
        <v>0</v>
      </c>
      <c r="J273" s="173" t="e">
        <f t="shared" si="612"/>
        <v>#DIV/0!</v>
      </c>
      <c r="K273" s="174">
        <f>K277+K281+K285+K289+K293+K297+K301+K305+K309+K313+K317+K321</f>
        <v>0</v>
      </c>
      <c r="L273" s="172">
        <f>L277+L281+L285+L289+L293+L297+L301+L305+L309+L313+L317+L321</f>
        <v>0</v>
      </c>
      <c r="M273" s="173" t="e">
        <f t="shared" si="613"/>
        <v>#DIV/0!</v>
      </c>
      <c r="N273" s="174">
        <f>N277+N281+N285+N289+N293+N297+N301+N305+N309+N313+N317+N321</f>
        <v>25</v>
      </c>
      <c r="O273" s="172">
        <f>O277+O281+O285+O289+O293+O297+O301+O305+O309+O313+O317+O321</f>
        <v>25</v>
      </c>
      <c r="P273" s="173">
        <f t="shared" si="614"/>
        <v>100</v>
      </c>
      <c r="Q273" s="174">
        <f>Q277+Q281+Q285+Q289+Q293+Q297+Q301+Q305+Q309+Q313+Q317+Q321</f>
        <v>10</v>
      </c>
      <c r="R273" s="172">
        <f>R277+R281+R285+R289+R293+R297+R301+R305+R309+R313+R317+R321</f>
        <v>10</v>
      </c>
      <c r="S273" s="173">
        <f t="shared" si="615"/>
        <v>100</v>
      </c>
      <c r="T273" s="174">
        <f>T277+T281+T285+T289+T293+T297+T301+T305+T309+T313+T317+T321</f>
        <v>0</v>
      </c>
      <c r="U273" s="172">
        <f>U277+U281+U285+U289+U293+U297+U301+U305+U309+U313+U317+U321</f>
        <v>0</v>
      </c>
      <c r="V273" s="173" t="e">
        <f t="shared" si="616"/>
        <v>#DIV/0!</v>
      </c>
      <c r="W273" s="174">
        <f>W277+W281+W285+W289+W293+W297+W301+W305+W309+W313+W317+W321</f>
        <v>55</v>
      </c>
      <c r="X273" s="172">
        <f>X277+X281+X285+X289+X293+X297+X301+X305+X309+X313+X317+X321</f>
        <v>30</v>
      </c>
      <c r="Y273" s="173">
        <f t="shared" si="617"/>
        <v>54.54545454545454</v>
      </c>
      <c r="Z273" s="174">
        <f>Z277+Z281+Z285+Z289+Z293+Z297+Z301+Z305+Z309+Z313+Z317+Z321</f>
        <v>0</v>
      </c>
      <c r="AA273" s="172">
        <f>AA277+AA281+AA285+AA289+AA293+AA297+AA301+AA305+AA309+AA313+AA317+AA321</f>
        <v>0</v>
      </c>
      <c r="AB273" s="173" t="e">
        <f t="shared" si="164"/>
        <v>#DIV/0!</v>
      </c>
      <c r="AC273" s="174">
        <f>AC277+AC281+AC285+AC289+AC293+AC297+AC301+AC305+AC309+AC313+AC317+AC321</f>
        <v>0</v>
      </c>
      <c r="AD273" s="172">
        <f>AD277+AD281+AD285+AD289+AD293+AD297+AD301+AD305+AD309+AD313+AD317+AD321</f>
        <v>0</v>
      </c>
      <c r="AE273" s="173" t="e">
        <f t="shared" si="618"/>
        <v>#DIV/0!</v>
      </c>
      <c r="AF273" s="174">
        <f>AF277+AF281+AF285+AF289+AF293+AF297+AF301+AF305+AF309+AF313+AF317+AF321</f>
        <v>0</v>
      </c>
      <c r="AG273" s="172">
        <f>AG277+AG281+AG285+AG289+AG293+AG297+AG301+AG305+AG309+AG313+AG317+AG321</f>
        <v>0</v>
      </c>
      <c r="AH273" s="173" t="e">
        <f t="shared" si="619"/>
        <v>#DIV/0!</v>
      </c>
      <c r="AI273" s="174">
        <f>AI277+AI281+AI285+AI289+AI293+AI297+AI301+AI305+AI309+AI313+AI317+AI321</f>
        <v>10</v>
      </c>
      <c r="AJ273" s="172">
        <f>AJ277+AJ281+AJ285+AJ289+AJ293+AJ297+AJ301+AJ305+AJ309+AJ313+AJ317+AJ321</f>
        <v>0</v>
      </c>
      <c r="AK273" s="173">
        <f t="shared" si="620"/>
        <v>0</v>
      </c>
      <c r="AL273" s="174">
        <f>AL277+AL281+AL285+AL289+AL293+AL297+AL301+AL305+AL309+AL313+AL317+AL321</f>
        <v>50</v>
      </c>
      <c r="AM273" s="172">
        <f>AM277+AM281+AM285+AM289+AM293+AM297+AM301+AM305+AM309+AM313+AM317+AM321</f>
        <v>0</v>
      </c>
      <c r="AN273" s="173">
        <f t="shared" si="621"/>
        <v>0</v>
      </c>
      <c r="AO273" s="174">
        <f>AO277+AO281+AO285+AO289+AO293+AO297+AO301+AO305+AO309+AO313+AO317+AO321</f>
        <v>0</v>
      </c>
      <c r="AP273" s="172">
        <f>AP277+AP281+AP285+AP289+AP293+AP297+AP301+AP305+AP309+AP313+AP317+AP321</f>
        <v>0</v>
      </c>
      <c r="AQ273" s="173" t="e">
        <f t="shared" si="622"/>
        <v>#DIV/0!</v>
      </c>
      <c r="AR273" s="163"/>
    </row>
    <row r="274" spans="1:44" ht="35.25" customHeight="1">
      <c r="A274" s="342"/>
      <c r="B274" s="343"/>
      <c r="C274" s="345"/>
      <c r="D274" s="171" t="s">
        <v>308</v>
      </c>
      <c r="E274" s="169">
        <f>E278+E282+E286+E290+E294+E298+E302+E306+E310+E314+E318+E322</f>
        <v>0</v>
      </c>
      <c r="F274" s="172">
        <f>F278+F282+F286+F290+F294+F298+F302+F306+F310+F314+F318+F322</f>
        <v>0</v>
      </c>
      <c r="G274" s="173" t="e">
        <f t="shared" si="170"/>
        <v>#DIV/0!</v>
      </c>
      <c r="H274" s="174">
        <f>H278+H282+H286+H290+H294+H298+H302+H306+H310+H314+H318+H322</f>
        <v>0</v>
      </c>
      <c r="I274" s="172">
        <f>I278+I282+I286+I290+I294+I298+I302+I306+I310+I314+I318+I322</f>
        <v>0</v>
      </c>
      <c r="J274" s="173" t="e">
        <f t="shared" si="612"/>
        <v>#DIV/0!</v>
      </c>
      <c r="K274" s="174">
        <f>K278+K282+K286+K290+K294+K298+K302+K306+K310+K314+K318+K322</f>
        <v>0</v>
      </c>
      <c r="L274" s="172">
        <f>L278+L282+L286+L290+L294+L298+L302+L306+L310+L314+L318+L322</f>
        <v>0</v>
      </c>
      <c r="M274" s="173" t="e">
        <f t="shared" si="613"/>
        <v>#DIV/0!</v>
      </c>
      <c r="N274" s="174">
        <f>N278+N282+N286+N290+N294+N298+N302+N306+N310+N314+N318+N322</f>
        <v>0</v>
      </c>
      <c r="O274" s="172">
        <f>O278+O282+O286+O290+O294+O298+O302+O306+O310+O314+O318+O322</f>
        <v>0</v>
      </c>
      <c r="P274" s="173" t="e">
        <f t="shared" si="614"/>
        <v>#DIV/0!</v>
      </c>
      <c r="Q274" s="174">
        <f>Q278+Q282+Q286+Q290+Q294+Q298+Q302+Q306+Q310+Q314+Q318+Q322</f>
        <v>0</v>
      </c>
      <c r="R274" s="172">
        <f>R278+R282+R286+R290+R294+R298+R302+R306+R310+R314+R318+R322</f>
        <v>0</v>
      </c>
      <c r="S274" s="173" t="e">
        <f t="shared" si="615"/>
        <v>#DIV/0!</v>
      </c>
      <c r="T274" s="174">
        <f>T278+T282+T286+T290+T294+T298+T302+T306+T310+T314+T318+T322</f>
        <v>0</v>
      </c>
      <c r="U274" s="172">
        <f>U278+U282+U286+U290+U294+U298+U302+U306+U310+U314+U318+U322</f>
        <v>0</v>
      </c>
      <c r="V274" s="173" t="e">
        <f t="shared" si="616"/>
        <v>#DIV/0!</v>
      </c>
      <c r="W274" s="174">
        <f>W278+W282+W286+W290+W294+W298+W302+W306+W310+W314+W318+W322</f>
        <v>0</v>
      </c>
      <c r="X274" s="172">
        <f>X278+X282+X286+X290+X294+X298+X302+X306+X310+X314+X318+X322</f>
        <v>0</v>
      </c>
      <c r="Y274" s="173" t="e">
        <f t="shared" si="617"/>
        <v>#DIV/0!</v>
      </c>
      <c r="Z274" s="174">
        <f>Z278+Z282+Z286+Z290+Z294+Z298+Z302+Z306+Z310+Z314+Z318+Z322</f>
        <v>0</v>
      </c>
      <c r="AA274" s="172">
        <f>AA278+AA282+AA286+AA290+AA294+AA298+AA302+AA306+AA310+AA314+AA318+AA322</f>
        <v>0</v>
      </c>
      <c r="AB274" s="173" t="e">
        <f t="shared" si="164"/>
        <v>#DIV/0!</v>
      </c>
      <c r="AC274" s="174">
        <f>AC278+AC282+AC286+AC290+AC294+AC298+AC302+AC306+AC310+AC314+AC318+AC322</f>
        <v>0</v>
      </c>
      <c r="AD274" s="172">
        <f>AD278+AD282+AD286+AD290+AD294+AD298+AD302+AD306+AD310+AD314+AD318+AD322</f>
        <v>0</v>
      </c>
      <c r="AE274" s="173" t="e">
        <f t="shared" si="618"/>
        <v>#DIV/0!</v>
      </c>
      <c r="AF274" s="174">
        <f>AF278+AF282+AF286+AF290+AF294+AF298+AF302+AF306+AF310+AF314+AF318+AF322</f>
        <v>0</v>
      </c>
      <c r="AG274" s="172">
        <f>AG278+AG282+AG286+AG290+AG294+AG298+AG302+AG306+AG310+AG314+AG318+AG322</f>
        <v>0</v>
      </c>
      <c r="AH274" s="173" t="e">
        <f t="shared" si="619"/>
        <v>#DIV/0!</v>
      </c>
      <c r="AI274" s="174">
        <f>AI278+AI282+AI286+AI290+AI294+AI298+AI302+AI306+AI310+AI314+AI318+AI322</f>
        <v>0</v>
      </c>
      <c r="AJ274" s="172">
        <f>AJ278+AJ282+AJ286+AJ290+AJ294+AJ298+AJ302+AJ306+AJ310+AJ314+AJ318+AJ322</f>
        <v>0</v>
      </c>
      <c r="AK274" s="173" t="e">
        <f t="shared" si="620"/>
        <v>#DIV/0!</v>
      </c>
      <c r="AL274" s="174">
        <f>AL278+AL282+AL286+AL290+AL294+AL298+AL302+AL306+AL310+AL314+AL318+AL322</f>
        <v>0</v>
      </c>
      <c r="AM274" s="172">
        <f>AM278+AM282+AM286+AM290+AM294+AM298+AM302+AM306+AM310+AM314+AM318+AM322</f>
        <v>0</v>
      </c>
      <c r="AN274" s="173" t="e">
        <f t="shared" si="621"/>
        <v>#DIV/0!</v>
      </c>
      <c r="AO274" s="174">
        <f>AO278+AO282+AO286+AO290+AO294+AO298+AO302+AO306+AO310+AO314+AO318+AO322</f>
        <v>0</v>
      </c>
      <c r="AP274" s="172">
        <f>AP278+AP282+AP286+AP290+AP294+AP298+AP302+AP306+AP310+AP314+AP318+AP322</f>
        <v>0</v>
      </c>
      <c r="AQ274" s="173" t="e">
        <f t="shared" si="622"/>
        <v>#DIV/0!</v>
      </c>
      <c r="AR274" s="163"/>
    </row>
    <row r="275" spans="1:44" ht="15.6">
      <c r="A275" s="342" t="s">
        <v>1</v>
      </c>
      <c r="B275" s="343" t="s">
        <v>376</v>
      </c>
      <c r="C275" s="345"/>
      <c r="D275" s="168" t="s">
        <v>307</v>
      </c>
      <c r="E275" s="169">
        <f>E276+E277+E278</f>
        <v>10</v>
      </c>
      <c r="F275" s="170">
        <f t="shared" ref="F275:AP275" si="636">F276+F277+F278</f>
        <v>0</v>
      </c>
      <c r="G275" s="170">
        <f t="shared" si="170"/>
        <v>0</v>
      </c>
      <c r="H275" s="169">
        <f t="shared" si="636"/>
        <v>0</v>
      </c>
      <c r="I275" s="170">
        <f t="shared" si="636"/>
        <v>0</v>
      </c>
      <c r="J275" s="170" t="e">
        <f t="shared" si="612"/>
        <v>#DIV/0!</v>
      </c>
      <c r="K275" s="169">
        <f t="shared" ref="K275" si="637">K276+K277+K278</f>
        <v>0</v>
      </c>
      <c r="L275" s="170">
        <f t="shared" si="636"/>
        <v>0</v>
      </c>
      <c r="M275" s="170" t="e">
        <f t="shared" si="613"/>
        <v>#DIV/0!</v>
      </c>
      <c r="N275" s="169">
        <f t="shared" ref="N275" si="638">N276+N277+N278</f>
        <v>0</v>
      </c>
      <c r="O275" s="170">
        <f t="shared" si="636"/>
        <v>0</v>
      </c>
      <c r="P275" s="170" t="e">
        <f t="shared" si="614"/>
        <v>#DIV/0!</v>
      </c>
      <c r="Q275" s="169">
        <f t="shared" si="636"/>
        <v>0</v>
      </c>
      <c r="R275" s="170">
        <f t="shared" si="636"/>
        <v>0</v>
      </c>
      <c r="S275" s="170" t="e">
        <f t="shared" si="615"/>
        <v>#DIV/0!</v>
      </c>
      <c r="T275" s="169">
        <f t="shared" si="636"/>
        <v>0</v>
      </c>
      <c r="U275" s="170">
        <f t="shared" si="636"/>
        <v>0</v>
      </c>
      <c r="V275" s="170" t="e">
        <f t="shared" si="616"/>
        <v>#DIV/0!</v>
      </c>
      <c r="W275" s="169">
        <f t="shared" si="636"/>
        <v>0</v>
      </c>
      <c r="X275" s="170">
        <f t="shared" si="636"/>
        <v>0</v>
      </c>
      <c r="Y275" s="170" t="e">
        <f t="shared" si="617"/>
        <v>#DIV/0!</v>
      </c>
      <c r="Z275" s="169">
        <f t="shared" si="636"/>
        <v>0</v>
      </c>
      <c r="AA275" s="170">
        <f t="shared" si="636"/>
        <v>0</v>
      </c>
      <c r="AB275" s="170" t="e">
        <f t="shared" si="164"/>
        <v>#DIV/0!</v>
      </c>
      <c r="AC275" s="169">
        <f t="shared" si="636"/>
        <v>0</v>
      </c>
      <c r="AD275" s="170">
        <f t="shared" si="636"/>
        <v>0</v>
      </c>
      <c r="AE275" s="170" t="e">
        <f t="shared" si="618"/>
        <v>#DIV/0!</v>
      </c>
      <c r="AF275" s="169">
        <f t="shared" si="636"/>
        <v>0</v>
      </c>
      <c r="AG275" s="170">
        <f t="shared" si="636"/>
        <v>0</v>
      </c>
      <c r="AH275" s="170" t="e">
        <f t="shared" si="619"/>
        <v>#DIV/0!</v>
      </c>
      <c r="AI275" s="169">
        <f t="shared" si="636"/>
        <v>0</v>
      </c>
      <c r="AJ275" s="170">
        <f t="shared" si="636"/>
        <v>0</v>
      </c>
      <c r="AK275" s="170" t="e">
        <f t="shared" si="620"/>
        <v>#DIV/0!</v>
      </c>
      <c r="AL275" s="169">
        <f t="shared" si="636"/>
        <v>10</v>
      </c>
      <c r="AM275" s="170">
        <f t="shared" si="636"/>
        <v>0</v>
      </c>
      <c r="AN275" s="170">
        <f t="shared" si="621"/>
        <v>0</v>
      </c>
      <c r="AO275" s="169">
        <f t="shared" si="636"/>
        <v>0</v>
      </c>
      <c r="AP275" s="170">
        <f t="shared" si="636"/>
        <v>0</v>
      </c>
      <c r="AQ275" s="170" t="e">
        <f t="shared" si="622"/>
        <v>#DIV/0!</v>
      </c>
      <c r="AR275" s="177"/>
    </row>
    <row r="276" spans="1:44" ht="31.2">
      <c r="A276" s="342"/>
      <c r="B276" s="343"/>
      <c r="C276" s="345"/>
      <c r="D276" s="171" t="s">
        <v>2</v>
      </c>
      <c r="E276" s="169">
        <f t="shared" ref="E276:F278" si="639">H276+K276+N276+Q276+T276+W276+Z276+AC276+AF276+AI276+AL276+AO276</f>
        <v>0</v>
      </c>
      <c r="F276" s="172">
        <f t="shared" si="639"/>
        <v>0</v>
      </c>
      <c r="G276" s="173" t="e">
        <f t="shared" si="170"/>
        <v>#DIV/0!</v>
      </c>
      <c r="H276" s="162">
        <v>0</v>
      </c>
      <c r="I276" s="163">
        <v>0</v>
      </c>
      <c r="J276" s="173" t="e">
        <f t="shared" si="612"/>
        <v>#DIV/0!</v>
      </c>
      <c r="K276" s="162">
        <v>0</v>
      </c>
      <c r="L276" s="163">
        <v>0</v>
      </c>
      <c r="M276" s="173" t="e">
        <f t="shared" si="613"/>
        <v>#DIV/0!</v>
      </c>
      <c r="N276" s="162">
        <v>0</v>
      </c>
      <c r="O276" s="163">
        <v>0</v>
      </c>
      <c r="P276" s="173" t="e">
        <f t="shared" si="614"/>
        <v>#DIV/0!</v>
      </c>
      <c r="Q276" s="162">
        <v>0</v>
      </c>
      <c r="R276" s="163">
        <v>0</v>
      </c>
      <c r="S276" s="173" t="e">
        <f t="shared" si="615"/>
        <v>#DIV/0!</v>
      </c>
      <c r="T276" s="162">
        <v>0</v>
      </c>
      <c r="U276" s="163">
        <v>0</v>
      </c>
      <c r="V276" s="173" t="e">
        <f t="shared" si="616"/>
        <v>#DIV/0!</v>
      </c>
      <c r="W276" s="162">
        <v>0</v>
      </c>
      <c r="X276" s="163">
        <v>0</v>
      </c>
      <c r="Y276" s="173" t="e">
        <f t="shared" si="617"/>
        <v>#DIV/0!</v>
      </c>
      <c r="Z276" s="162">
        <v>0</v>
      </c>
      <c r="AA276" s="163">
        <v>0</v>
      </c>
      <c r="AB276" s="173" t="e">
        <f t="shared" si="164"/>
        <v>#DIV/0!</v>
      </c>
      <c r="AC276" s="162">
        <v>0</v>
      </c>
      <c r="AD276" s="163">
        <v>0</v>
      </c>
      <c r="AE276" s="173" t="e">
        <f t="shared" si="618"/>
        <v>#DIV/0!</v>
      </c>
      <c r="AF276" s="162">
        <v>0</v>
      </c>
      <c r="AG276" s="163">
        <v>0</v>
      </c>
      <c r="AH276" s="173" t="e">
        <f t="shared" si="619"/>
        <v>#DIV/0!</v>
      </c>
      <c r="AI276" s="162">
        <v>0</v>
      </c>
      <c r="AJ276" s="163">
        <v>0</v>
      </c>
      <c r="AK276" s="173" t="e">
        <f t="shared" si="620"/>
        <v>#DIV/0!</v>
      </c>
      <c r="AL276" s="162">
        <v>0</v>
      </c>
      <c r="AM276" s="163">
        <v>0</v>
      </c>
      <c r="AN276" s="173" t="e">
        <f t="shared" si="621"/>
        <v>#DIV/0!</v>
      </c>
      <c r="AO276" s="162">
        <v>0</v>
      </c>
      <c r="AP276" s="163">
        <v>0</v>
      </c>
      <c r="AQ276" s="173" t="e">
        <f t="shared" si="622"/>
        <v>#DIV/0!</v>
      </c>
      <c r="AR276" s="163"/>
    </row>
    <row r="277" spans="1:44" ht="15.6">
      <c r="A277" s="342"/>
      <c r="B277" s="343"/>
      <c r="C277" s="345"/>
      <c r="D277" s="171" t="s">
        <v>43</v>
      </c>
      <c r="E277" s="169">
        <f t="shared" si="639"/>
        <v>10</v>
      </c>
      <c r="F277" s="172">
        <f t="shared" si="639"/>
        <v>0</v>
      </c>
      <c r="G277" s="173">
        <f t="shared" si="170"/>
        <v>0</v>
      </c>
      <c r="H277" s="162">
        <v>0</v>
      </c>
      <c r="I277" s="163">
        <v>0</v>
      </c>
      <c r="J277" s="173" t="e">
        <f t="shared" si="612"/>
        <v>#DIV/0!</v>
      </c>
      <c r="K277" s="162">
        <v>0</v>
      </c>
      <c r="L277" s="163">
        <v>0</v>
      </c>
      <c r="M277" s="173" t="e">
        <f t="shared" si="613"/>
        <v>#DIV/0!</v>
      </c>
      <c r="N277" s="162">
        <v>0</v>
      </c>
      <c r="O277" s="163">
        <v>0</v>
      </c>
      <c r="P277" s="173" t="e">
        <f t="shared" si="614"/>
        <v>#DIV/0!</v>
      </c>
      <c r="Q277" s="162">
        <v>0</v>
      </c>
      <c r="R277" s="163">
        <v>0</v>
      </c>
      <c r="S277" s="173" t="e">
        <f t="shared" si="615"/>
        <v>#DIV/0!</v>
      </c>
      <c r="T277" s="162">
        <v>0</v>
      </c>
      <c r="U277" s="163">
        <v>0</v>
      </c>
      <c r="V277" s="173" t="e">
        <f t="shared" si="616"/>
        <v>#DIV/0!</v>
      </c>
      <c r="W277" s="162">
        <v>0</v>
      </c>
      <c r="X277" s="163">
        <v>0</v>
      </c>
      <c r="Y277" s="173" t="e">
        <f t="shared" si="617"/>
        <v>#DIV/0!</v>
      </c>
      <c r="Z277" s="162">
        <v>0</v>
      </c>
      <c r="AA277" s="163">
        <v>0</v>
      </c>
      <c r="AB277" s="173" t="e">
        <f t="shared" si="164"/>
        <v>#DIV/0!</v>
      </c>
      <c r="AC277" s="162">
        <v>0</v>
      </c>
      <c r="AD277" s="163">
        <v>0</v>
      </c>
      <c r="AE277" s="173" t="e">
        <f t="shared" si="618"/>
        <v>#DIV/0!</v>
      </c>
      <c r="AF277" s="162">
        <v>0</v>
      </c>
      <c r="AG277" s="163">
        <v>0</v>
      </c>
      <c r="AH277" s="173" t="e">
        <f t="shared" si="619"/>
        <v>#DIV/0!</v>
      </c>
      <c r="AI277" s="162">
        <v>0</v>
      </c>
      <c r="AJ277" s="163">
        <v>0</v>
      </c>
      <c r="AK277" s="173" t="e">
        <f t="shared" si="620"/>
        <v>#DIV/0!</v>
      </c>
      <c r="AL277" s="162">
        <v>10</v>
      </c>
      <c r="AM277" s="163">
        <v>0</v>
      </c>
      <c r="AN277" s="173">
        <f t="shared" si="621"/>
        <v>0</v>
      </c>
      <c r="AO277" s="162">
        <v>0</v>
      </c>
      <c r="AP277" s="163">
        <v>0</v>
      </c>
      <c r="AQ277" s="173" t="e">
        <f t="shared" si="622"/>
        <v>#DIV/0!</v>
      </c>
      <c r="AR277" s="163"/>
    </row>
    <row r="278" spans="1:44" ht="31.2">
      <c r="A278" s="342"/>
      <c r="B278" s="343"/>
      <c r="C278" s="345"/>
      <c r="D278" s="171" t="s">
        <v>308</v>
      </c>
      <c r="E278" s="169">
        <f t="shared" si="639"/>
        <v>0</v>
      </c>
      <c r="F278" s="172">
        <f t="shared" si="639"/>
        <v>0</v>
      </c>
      <c r="G278" s="173" t="e">
        <f t="shared" si="170"/>
        <v>#DIV/0!</v>
      </c>
      <c r="H278" s="162">
        <v>0</v>
      </c>
      <c r="I278" s="163">
        <v>0</v>
      </c>
      <c r="J278" s="173" t="e">
        <f t="shared" si="612"/>
        <v>#DIV/0!</v>
      </c>
      <c r="K278" s="162">
        <v>0</v>
      </c>
      <c r="L278" s="163">
        <v>0</v>
      </c>
      <c r="M278" s="173" t="e">
        <f t="shared" si="613"/>
        <v>#DIV/0!</v>
      </c>
      <c r="N278" s="162">
        <v>0</v>
      </c>
      <c r="O278" s="163">
        <v>0</v>
      </c>
      <c r="P278" s="173" t="e">
        <f t="shared" si="614"/>
        <v>#DIV/0!</v>
      </c>
      <c r="Q278" s="162">
        <v>0</v>
      </c>
      <c r="R278" s="163">
        <v>0</v>
      </c>
      <c r="S278" s="173" t="e">
        <f t="shared" si="615"/>
        <v>#DIV/0!</v>
      </c>
      <c r="T278" s="162">
        <v>0</v>
      </c>
      <c r="U278" s="163">
        <v>0</v>
      </c>
      <c r="V278" s="173" t="e">
        <f t="shared" si="616"/>
        <v>#DIV/0!</v>
      </c>
      <c r="W278" s="162">
        <v>0</v>
      </c>
      <c r="X278" s="163">
        <v>0</v>
      </c>
      <c r="Y278" s="173" t="e">
        <f t="shared" si="617"/>
        <v>#DIV/0!</v>
      </c>
      <c r="Z278" s="162">
        <v>0</v>
      </c>
      <c r="AA278" s="163">
        <v>0</v>
      </c>
      <c r="AB278" s="173" t="e">
        <f t="shared" si="164"/>
        <v>#DIV/0!</v>
      </c>
      <c r="AC278" s="162">
        <v>0</v>
      </c>
      <c r="AD278" s="163">
        <v>0</v>
      </c>
      <c r="AE278" s="173" t="e">
        <f t="shared" si="618"/>
        <v>#DIV/0!</v>
      </c>
      <c r="AF278" s="162">
        <v>0</v>
      </c>
      <c r="AG278" s="163">
        <v>0</v>
      </c>
      <c r="AH278" s="173" t="e">
        <f t="shared" si="619"/>
        <v>#DIV/0!</v>
      </c>
      <c r="AI278" s="162">
        <v>0</v>
      </c>
      <c r="AJ278" s="163">
        <v>0</v>
      </c>
      <c r="AK278" s="173" t="e">
        <f t="shared" si="620"/>
        <v>#DIV/0!</v>
      </c>
      <c r="AL278" s="162">
        <v>0</v>
      </c>
      <c r="AM278" s="163">
        <v>0</v>
      </c>
      <c r="AN278" s="173" t="e">
        <f t="shared" si="621"/>
        <v>#DIV/0!</v>
      </c>
      <c r="AO278" s="162">
        <v>0</v>
      </c>
      <c r="AP278" s="163">
        <v>0</v>
      </c>
      <c r="AQ278" s="173" t="e">
        <f t="shared" si="622"/>
        <v>#DIV/0!</v>
      </c>
      <c r="AR278" s="163"/>
    </row>
    <row r="279" spans="1:44" ht="15.6">
      <c r="A279" s="342" t="s">
        <v>3</v>
      </c>
      <c r="B279" s="343" t="s">
        <v>377</v>
      </c>
      <c r="C279" s="345"/>
      <c r="D279" s="168" t="s">
        <v>307</v>
      </c>
      <c r="E279" s="169">
        <f>E280+E281+E282</f>
        <v>10</v>
      </c>
      <c r="F279" s="170">
        <f t="shared" ref="F279:AP279" si="640">F280+F281+F282</f>
        <v>10</v>
      </c>
      <c r="G279" s="170">
        <f t="shared" si="170"/>
        <v>100</v>
      </c>
      <c r="H279" s="169">
        <f t="shared" si="640"/>
        <v>0</v>
      </c>
      <c r="I279" s="170">
        <f t="shared" si="640"/>
        <v>0</v>
      </c>
      <c r="J279" s="170" t="e">
        <f t="shared" si="612"/>
        <v>#DIV/0!</v>
      </c>
      <c r="K279" s="169">
        <f t="shared" ref="K279" si="641">K280+K281+K282</f>
        <v>0</v>
      </c>
      <c r="L279" s="170">
        <f t="shared" si="640"/>
        <v>0</v>
      </c>
      <c r="M279" s="170" t="e">
        <f t="shared" si="613"/>
        <v>#DIV/0!</v>
      </c>
      <c r="N279" s="169">
        <f t="shared" ref="N279" si="642">N280+N281+N282</f>
        <v>0</v>
      </c>
      <c r="O279" s="170">
        <f t="shared" si="640"/>
        <v>0</v>
      </c>
      <c r="P279" s="170" t="e">
        <f t="shared" si="614"/>
        <v>#DIV/0!</v>
      </c>
      <c r="Q279" s="169">
        <f t="shared" si="640"/>
        <v>10</v>
      </c>
      <c r="R279" s="170">
        <f t="shared" si="640"/>
        <v>10</v>
      </c>
      <c r="S279" s="170">
        <f t="shared" si="615"/>
        <v>100</v>
      </c>
      <c r="T279" s="169">
        <f t="shared" si="640"/>
        <v>0</v>
      </c>
      <c r="U279" s="170">
        <f t="shared" si="640"/>
        <v>0</v>
      </c>
      <c r="V279" s="170" t="e">
        <f t="shared" si="616"/>
        <v>#DIV/0!</v>
      </c>
      <c r="W279" s="169">
        <f t="shared" si="640"/>
        <v>0</v>
      </c>
      <c r="X279" s="170">
        <f t="shared" si="640"/>
        <v>0</v>
      </c>
      <c r="Y279" s="170" t="e">
        <f t="shared" si="617"/>
        <v>#DIV/0!</v>
      </c>
      <c r="Z279" s="169">
        <f t="shared" si="640"/>
        <v>0</v>
      </c>
      <c r="AA279" s="170">
        <f t="shared" si="640"/>
        <v>0</v>
      </c>
      <c r="AB279" s="170" t="e">
        <f t="shared" si="164"/>
        <v>#DIV/0!</v>
      </c>
      <c r="AC279" s="169">
        <f t="shared" si="640"/>
        <v>0</v>
      </c>
      <c r="AD279" s="170">
        <f t="shared" si="640"/>
        <v>0</v>
      </c>
      <c r="AE279" s="170" t="e">
        <f t="shared" si="618"/>
        <v>#DIV/0!</v>
      </c>
      <c r="AF279" s="169">
        <f t="shared" si="640"/>
        <v>0</v>
      </c>
      <c r="AG279" s="170">
        <f t="shared" si="640"/>
        <v>0</v>
      </c>
      <c r="AH279" s="170" t="e">
        <f t="shared" si="619"/>
        <v>#DIV/0!</v>
      </c>
      <c r="AI279" s="169">
        <f t="shared" si="640"/>
        <v>0</v>
      </c>
      <c r="AJ279" s="170">
        <f t="shared" si="640"/>
        <v>0</v>
      </c>
      <c r="AK279" s="170" t="e">
        <f t="shared" si="620"/>
        <v>#DIV/0!</v>
      </c>
      <c r="AL279" s="169">
        <f t="shared" si="640"/>
        <v>0</v>
      </c>
      <c r="AM279" s="170">
        <f t="shared" si="640"/>
        <v>0</v>
      </c>
      <c r="AN279" s="170" t="e">
        <f t="shared" si="621"/>
        <v>#DIV/0!</v>
      </c>
      <c r="AO279" s="169">
        <f t="shared" si="640"/>
        <v>0</v>
      </c>
      <c r="AP279" s="170">
        <f t="shared" si="640"/>
        <v>0</v>
      </c>
      <c r="AQ279" s="170" t="e">
        <f t="shared" si="622"/>
        <v>#DIV/0!</v>
      </c>
      <c r="AR279" s="177"/>
    </row>
    <row r="280" spans="1:44" ht="31.2">
      <c r="A280" s="342"/>
      <c r="B280" s="343"/>
      <c r="C280" s="345"/>
      <c r="D280" s="171" t="s">
        <v>2</v>
      </c>
      <c r="E280" s="169">
        <f t="shared" ref="E280:F282" si="643">H280+K280+N280+Q280+T280+W280+Z280+AC280+AF280+AI280+AL280+AO280</f>
        <v>0</v>
      </c>
      <c r="F280" s="172">
        <f t="shared" si="643"/>
        <v>0</v>
      </c>
      <c r="G280" s="173" t="e">
        <f t="shared" si="170"/>
        <v>#DIV/0!</v>
      </c>
      <c r="H280" s="162">
        <v>0</v>
      </c>
      <c r="I280" s="163">
        <v>0</v>
      </c>
      <c r="J280" s="173" t="e">
        <f t="shared" si="612"/>
        <v>#DIV/0!</v>
      </c>
      <c r="K280" s="162">
        <v>0</v>
      </c>
      <c r="L280" s="163">
        <v>0</v>
      </c>
      <c r="M280" s="173" t="e">
        <f t="shared" si="613"/>
        <v>#DIV/0!</v>
      </c>
      <c r="N280" s="162">
        <v>0</v>
      </c>
      <c r="O280" s="163">
        <v>0</v>
      </c>
      <c r="P280" s="173" t="e">
        <f t="shared" si="614"/>
        <v>#DIV/0!</v>
      </c>
      <c r="Q280" s="162"/>
      <c r="R280" s="163"/>
      <c r="S280" s="173" t="e">
        <f t="shared" si="615"/>
        <v>#DIV/0!</v>
      </c>
      <c r="T280" s="162">
        <v>0</v>
      </c>
      <c r="U280" s="163">
        <v>0</v>
      </c>
      <c r="V280" s="173" t="e">
        <f t="shared" si="616"/>
        <v>#DIV/0!</v>
      </c>
      <c r="W280" s="162">
        <v>0</v>
      </c>
      <c r="X280" s="163">
        <v>0</v>
      </c>
      <c r="Y280" s="173" t="e">
        <f t="shared" si="617"/>
        <v>#DIV/0!</v>
      </c>
      <c r="Z280" s="162">
        <v>0</v>
      </c>
      <c r="AA280" s="163">
        <v>0</v>
      </c>
      <c r="AB280" s="173" t="e">
        <f t="shared" si="164"/>
        <v>#DIV/0!</v>
      </c>
      <c r="AC280" s="162">
        <v>0</v>
      </c>
      <c r="AD280" s="163">
        <v>0</v>
      </c>
      <c r="AE280" s="173" t="e">
        <f t="shared" si="618"/>
        <v>#DIV/0!</v>
      </c>
      <c r="AF280" s="162">
        <v>0</v>
      </c>
      <c r="AG280" s="163">
        <v>0</v>
      </c>
      <c r="AH280" s="173" t="e">
        <f t="shared" si="619"/>
        <v>#DIV/0!</v>
      </c>
      <c r="AI280" s="162">
        <v>0</v>
      </c>
      <c r="AJ280" s="163">
        <v>0</v>
      </c>
      <c r="AK280" s="173" t="e">
        <f t="shared" si="620"/>
        <v>#DIV/0!</v>
      </c>
      <c r="AL280" s="162">
        <v>0</v>
      </c>
      <c r="AM280" s="163">
        <v>0</v>
      </c>
      <c r="AN280" s="173" t="e">
        <f t="shared" si="621"/>
        <v>#DIV/0!</v>
      </c>
      <c r="AO280" s="162">
        <v>0</v>
      </c>
      <c r="AP280" s="163">
        <v>0</v>
      </c>
      <c r="AQ280" s="173" t="e">
        <f t="shared" si="622"/>
        <v>#DIV/0!</v>
      </c>
      <c r="AR280" s="163"/>
    </row>
    <row r="281" spans="1:44" ht="15.6">
      <c r="A281" s="342"/>
      <c r="B281" s="343"/>
      <c r="C281" s="345"/>
      <c r="D281" s="171" t="s">
        <v>43</v>
      </c>
      <c r="E281" s="169">
        <f t="shared" si="643"/>
        <v>10</v>
      </c>
      <c r="F281" s="172">
        <f t="shared" si="643"/>
        <v>10</v>
      </c>
      <c r="G281" s="173">
        <f t="shared" si="170"/>
        <v>100</v>
      </c>
      <c r="H281" s="162">
        <v>0</v>
      </c>
      <c r="I281" s="163">
        <v>0</v>
      </c>
      <c r="J281" s="173" t="e">
        <f t="shared" si="612"/>
        <v>#DIV/0!</v>
      </c>
      <c r="K281" s="162">
        <v>0</v>
      </c>
      <c r="L281" s="163">
        <v>0</v>
      </c>
      <c r="M281" s="173" t="e">
        <f t="shared" si="613"/>
        <v>#DIV/0!</v>
      </c>
      <c r="N281" s="162">
        <v>0</v>
      </c>
      <c r="O281" s="163">
        <v>0</v>
      </c>
      <c r="P281" s="173" t="e">
        <f t="shared" si="614"/>
        <v>#DIV/0!</v>
      </c>
      <c r="Q281" s="162">
        <v>10</v>
      </c>
      <c r="R281" s="158">
        <v>10</v>
      </c>
      <c r="S281" s="173">
        <f t="shared" si="615"/>
        <v>100</v>
      </c>
      <c r="T281" s="162">
        <v>0</v>
      </c>
      <c r="U281" s="163">
        <v>0</v>
      </c>
      <c r="V281" s="173" t="e">
        <f t="shared" si="616"/>
        <v>#DIV/0!</v>
      </c>
      <c r="W281" s="162">
        <v>0</v>
      </c>
      <c r="X281" s="163">
        <v>0</v>
      </c>
      <c r="Y281" s="173" t="e">
        <f t="shared" si="617"/>
        <v>#DIV/0!</v>
      </c>
      <c r="Z281" s="162">
        <v>0</v>
      </c>
      <c r="AA281" s="163">
        <v>0</v>
      </c>
      <c r="AB281" s="173" t="e">
        <f t="shared" si="164"/>
        <v>#DIV/0!</v>
      </c>
      <c r="AC281" s="162">
        <v>0</v>
      </c>
      <c r="AD281" s="163">
        <v>0</v>
      </c>
      <c r="AE281" s="173" t="e">
        <f t="shared" si="618"/>
        <v>#DIV/0!</v>
      </c>
      <c r="AF281" s="162">
        <v>0</v>
      </c>
      <c r="AG281" s="163">
        <v>0</v>
      </c>
      <c r="AH281" s="173" t="e">
        <f t="shared" si="619"/>
        <v>#DIV/0!</v>
      </c>
      <c r="AI281" s="162">
        <v>0</v>
      </c>
      <c r="AJ281" s="163">
        <v>0</v>
      </c>
      <c r="AK281" s="173" t="e">
        <f t="shared" si="620"/>
        <v>#DIV/0!</v>
      </c>
      <c r="AL281" s="162">
        <v>0</v>
      </c>
      <c r="AM281" s="163">
        <v>0</v>
      </c>
      <c r="AN281" s="173" t="e">
        <f t="shared" si="621"/>
        <v>#DIV/0!</v>
      </c>
      <c r="AO281" s="162">
        <v>0</v>
      </c>
      <c r="AP281" s="163">
        <v>0</v>
      </c>
      <c r="AQ281" s="173" t="e">
        <f t="shared" si="622"/>
        <v>#DIV/0!</v>
      </c>
      <c r="AR281" s="163"/>
    </row>
    <row r="282" spans="1:44" ht="31.2">
      <c r="A282" s="342"/>
      <c r="B282" s="343"/>
      <c r="C282" s="345"/>
      <c r="D282" s="171" t="s">
        <v>308</v>
      </c>
      <c r="E282" s="169">
        <f t="shared" si="643"/>
        <v>0</v>
      </c>
      <c r="F282" s="172">
        <f t="shared" si="643"/>
        <v>0</v>
      </c>
      <c r="G282" s="173" t="e">
        <f t="shared" si="170"/>
        <v>#DIV/0!</v>
      </c>
      <c r="H282" s="162">
        <v>0</v>
      </c>
      <c r="I282" s="163">
        <v>0</v>
      </c>
      <c r="J282" s="173" t="e">
        <f t="shared" si="612"/>
        <v>#DIV/0!</v>
      </c>
      <c r="K282" s="162">
        <v>0</v>
      </c>
      <c r="L282" s="163">
        <v>0</v>
      </c>
      <c r="M282" s="173" t="e">
        <f t="shared" si="613"/>
        <v>#DIV/0!</v>
      </c>
      <c r="N282" s="162">
        <v>0</v>
      </c>
      <c r="O282" s="163">
        <v>0</v>
      </c>
      <c r="P282" s="173" t="e">
        <f t="shared" si="614"/>
        <v>#DIV/0!</v>
      </c>
      <c r="Q282" s="162"/>
      <c r="R282" s="163"/>
      <c r="S282" s="173" t="e">
        <f t="shared" si="615"/>
        <v>#DIV/0!</v>
      </c>
      <c r="T282" s="162">
        <v>0</v>
      </c>
      <c r="U282" s="163">
        <v>0</v>
      </c>
      <c r="V282" s="173" t="e">
        <f t="shared" si="616"/>
        <v>#DIV/0!</v>
      </c>
      <c r="W282" s="162">
        <v>0</v>
      </c>
      <c r="X282" s="163">
        <v>0</v>
      </c>
      <c r="Y282" s="173" t="e">
        <f t="shared" si="617"/>
        <v>#DIV/0!</v>
      </c>
      <c r="Z282" s="162">
        <v>0</v>
      </c>
      <c r="AA282" s="163">
        <v>0</v>
      </c>
      <c r="AB282" s="173" t="e">
        <f t="shared" si="164"/>
        <v>#DIV/0!</v>
      </c>
      <c r="AC282" s="162">
        <v>0</v>
      </c>
      <c r="AD282" s="163">
        <v>0</v>
      </c>
      <c r="AE282" s="173" t="e">
        <f t="shared" si="618"/>
        <v>#DIV/0!</v>
      </c>
      <c r="AF282" s="162">
        <v>0</v>
      </c>
      <c r="AG282" s="163">
        <v>0</v>
      </c>
      <c r="AH282" s="173" t="e">
        <f t="shared" si="619"/>
        <v>#DIV/0!</v>
      </c>
      <c r="AI282" s="162">
        <v>0</v>
      </c>
      <c r="AJ282" s="163">
        <v>0</v>
      </c>
      <c r="AK282" s="173" t="e">
        <f t="shared" si="620"/>
        <v>#DIV/0!</v>
      </c>
      <c r="AL282" s="162">
        <v>0</v>
      </c>
      <c r="AM282" s="163">
        <v>0</v>
      </c>
      <c r="AN282" s="173" t="e">
        <f t="shared" si="621"/>
        <v>#DIV/0!</v>
      </c>
      <c r="AO282" s="162">
        <v>0</v>
      </c>
      <c r="AP282" s="163">
        <v>0</v>
      </c>
      <c r="AQ282" s="173" t="e">
        <f t="shared" si="622"/>
        <v>#DIV/0!</v>
      </c>
      <c r="AR282" s="163"/>
    </row>
    <row r="283" spans="1:44" ht="15.6">
      <c r="A283" s="342" t="s">
        <v>4</v>
      </c>
      <c r="B283" s="343" t="s">
        <v>378</v>
      </c>
      <c r="C283" s="345"/>
      <c r="D283" s="168" t="s">
        <v>307</v>
      </c>
      <c r="E283" s="169">
        <f>E284+E285+E286</f>
        <v>15</v>
      </c>
      <c r="F283" s="170">
        <f t="shared" ref="F283:AP283" si="644">F284+F285+F286</f>
        <v>15</v>
      </c>
      <c r="G283" s="170">
        <f t="shared" si="170"/>
        <v>100</v>
      </c>
      <c r="H283" s="169">
        <f t="shared" si="644"/>
        <v>0</v>
      </c>
      <c r="I283" s="170">
        <f t="shared" si="644"/>
        <v>0</v>
      </c>
      <c r="J283" s="170" t="e">
        <f t="shared" si="612"/>
        <v>#DIV/0!</v>
      </c>
      <c r="K283" s="169">
        <f t="shared" ref="K283" si="645">K284+K285+K286</f>
        <v>0</v>
      </c>
      <c r="L283" s="170">
        <f t="shared" si="644"/>
        <v>0</v>
      </c>
      <c r="M283" s="170" t="e">
        <f t="shared" si="613"/>
        <v>#DIV/0!</v>
      </c>
      <c r="N283" s="169">
        <f t="shared" ref="N283" si="646">N284+N285+N286</f>
        <v>15</v>
      </c>
      <c r="O283" s="170">
        <f t="shared" si="644"/>
        <v>15</v>
      </c>
      <c r="P283" s="170">
        <f t="shared" si="614"/>
        <v>100</v>
      </c>
      <c r="Q283" s="169">
        <f t="shared" si="644"/>
        <v>0</v>
      </c>
      <c r="R283" s="170">
        <f t="shared" si="644"/>
        <v>0</v>
      </c>
      <c r="S283" s="170" t="e">
        <f t="shared" si="615"/>
        <v>#DIV/0!</v>
      </c>
      <c r="T283" s="169">
        <f t="shared" si="644"/>
        <v>0</v>
      </c>
      <c r="U283" s="170">
        <f t="shared" si="644"/>
        <v>0</v>
      </c>
      <c r="V283" s="170" t="e">
        <f t="shared" si="616"/>
        <v>#DIV/0!</v>
      </c>
      <c r="W283" s="169">
        <f t="shared" si="644"/>
        <v>0</v>
      </c>
      <c r="X283" s="170">
        <f t="shared" si="644"/>
        <v>0</v>
      </c>
      <c r="Y283" s="170" t="e">
        <f t="shared" si="617"/>
        <v>#DIV/0!</v>
      </c>
      <c r="Z283" s="169">
        <f t="shared" si="644"/>
        <v>0</v>
      </c>
      <c r="AA283" s="170">
        <f t="shared" si="644"/>
        <v>0</v>
      </c>
      <c r="AB283" s="170" t="e">
        <f t="shared" si="164"/>
        <v>#DIV/0!</v>
      </c>
      <c r="AC283" s="169">
        <f t="shared" si="644"/>
        <v>0</v>
      </c>
      <c r="AD283" s="170">
        <f t="shared" si="644"/>
        <v>0</v>
      </c>
      <c r="AE283" s="170" t="e">
        <f t="shared" si="618"/>
        <v>#DIV/0!</v>
      </c>
      <c r="AF283" s="169">
        <f t="shared" si="644"/>
        <v>0</v>
      </c>
      <c r="AG283" s="170">
        <f t="shared" si="644"/>
        <v>0</v>
      </c>
      <c r="AH283" s="170" t="e">
        <f t="shared" si="619"/>
        <v>#DIV/0!</v>
      </c>
      <c r="AI283" s="169">
        <f t="shared" si="644"/>
        <v>0</v>
      </c>
      <c r="AJ283" s="170">
        <f t="shared" si="644"/>
        <v>0</v>
      </c>
      <c r="AK283" s="170" t="e">
        <f t="shared" si="620"/>
        <v>#DIV/0!</v>
      </c>
      <c r="AL283" s="169">
        <f t="shared" si="644"/>
        <v>0</v>
      </c>
      <c r="AM283" s="170">
        <f t="shared" si="644"/>
        <v>0</v>
      </c>
      <c r="AN283" s="170" t="e">
        <f t="shared" si="621"/>
        <v>#DIV/0!</v>
      </c>
      <c r="AO283" s="169">
        <f t="shared" si="644"/>
        <v>0</v>
      </c>
      <c r="AP283" s="170">
        <f t="shared" si="644"/>
        <v>0</v>
      </c>
      <c r="AQ283" s="170" t="e">
        <f t="shared" si="622"/>
        <v>#DIV/0!</v>
      </c>
      <c r="AR283" s="177"/>
    </row>
    <row r="284" spans="1:44" ht="31.2">
      <c r="A284" s="342"/>
      <c r="B284" s="343"/>
      <c r="C284" s="345"/>
      <c r="D284" s="171" t="s">
        <v>2</v>
      </c>
      <c r="E284" s="169">
        <f t="shared" ref="E284:F286" si="647">H284+K284+N284+Q284+T284+W284+Z284+AC284+AF284+AI284+AL284+AO284</f>
        <v>0</v>
      </c>
      <c r="F284" s="172">
        <f t="shared" si="647"/>
        <v>0</v>
      </c>
      <c r="G284" s="173" t="e">
        <f t="shared" si="170"/>
        <v>#DIV/0!</v>
      </c>
      <c r="H284" s="162">
        <v>0</v>
      </c>
      <c r="I284" s="163">
        <v>0</v>
      </c>
      <c r="J284" s="173" t="e">
        <f t="shared" si="612"/>
        <v>#DIV/0!</v>
      </c>
      <c r="K284" s="162">
        <v>0</v>
      </c>
      <c r="L284" s="163">
        <v>0</v>
      </c>
      <c r="M284" s="173" t="e">
        <f t="shared" si="613"/>
        <v>#DIV/0!</v>
      </c>
      <c r="N284" s="162">
        <v>0</v>
      </c>
      <c r="O284" s="163">
        <v>0</v>
      </c>
      <c r="P284" s="173" t="e">
        <f t="shared" si="614"/>
        <v>#DIV/0!</v>
      </c>
      <c r="Q284" s="162">
        <v>0</v>
      </c>
      <c r="R284" s="163">
        <v>0</v>
      </c>
      <c r="S284" s="173" t="e">
        <f t="shared" si="615"/>
        <v>#DIV/0!</v>
      </c>
      <c r="T284" s="162"/>
      <c r="U284" s="163"/>
      <c r="V284" s="173" t="e">
        <f t="shared" si="616"/>
        <v>#DIV/0!</v>
      </c>
      <c r="W284" s="162">
        <v>0</v>
      </c>
      <c r="X284" s="163">
        <v>0</v>
      </c>
      <c r="Y284" s="173" t="e">
        <f t="shared" si="617"/>
        <v>#DIV/0!</v>
      </c>
      <c r="Z284" s="162">
        <v>0</v>
      </c>
      <c r="AA284" s="163">
        <v>0</v>
      </c>
      <c r="AB284" s="173" t="e">
        <f t="shared" si="164"/>
        <v>#DIV/0!</v>
      </c>
      <c r="AC284" s="162">
        <v>0</v>
      </c>
      <c r="AD284" s="163">
        <v>0</v>
      </c>
      <c r="AE284" s="173" t="e">
        <f t="shared" si="618"/>
        <v>#DIV/0!</v>
      </c>
      <c r="AF284" s="162">
        <v>0</v>
      </c>
      <c r="AG284" s="163">
        <v>0</v>
      </c>
      <c r="AH284" s="173" t="e">
        <f t="shared" si="619"/>
        <v>#DIV/0!</v>
      </c>
      <c r="AI284" s="162">
        <v>0</v>
      </c>
      <c r="AJ284" s="163">
        <v>0</v>
      </c>
      <c r="AK284" s="173" t="e">
        <f t="shared" si="620"/>
        <v>#DIV/0!</v>
      </c>
      <c r="AL284" s="162">
        <v>0</v>
      </c>
      <c r="AM284" s="163">
        <v>0</v>
      </c>
      <c r="AN284" s="173" t="e">
        <f t="shared" si="621"/>
        <v>#DIV/0!</v>
      </c>
      <c r="AO284" s="162">
        <v>0</v>
      </c>
      <c r="AP284" s="163">
        <v>0</v>
      </c>
      <c r="AQ284" s="173" t="e">
        <f t="shared" si="622"/>
        <v>#DIV/0!</v>
      </c>
      <c r="AR284" s="163"/>
    </row>
    <row r="285" spans="1:44" ht="15.6">
      <c r="A285" s="342"/>
      <c r="B285" s="343"/>
      <c r="C285" s="345"/>
      <c r="D285" s="171" t="s">
        <v>43</v>
      </c>
      <c r="E285" s="169">
        <f t="shared" si="647"/>
        <v>15</v>
      </c>
      <c r="F285" s="172">
        <f t="shared" si="647"/>
        <v>15</v>
      </c>
      <c r="G285" s="173">
        <f t="shared" si="170"/>
        <v>100</v>
      </c>
      <c r="H285" s="162">
        <v>0</v>
      </c>
      <c r="I285" s="163">
        <v>0</v>
      </c>
      <c r="J285" s="173" t="e">
        <f t="shared" si="612"/>
        <v>#DIV/0!</v>
      </c>
      <c r="K285" s="162">
        <v>0</v>
      </c>
      <c r="L285" s="163">
        <v>0</v>
      </c>
      <c r="M285" s="173" t="e">
        <f t="shared" si="613"/>
        <v>#DIV/0!</v>
      </c>
      <c r="N285" s="162">
        <v>15</v>
      </c>
      <c r="O285" s="163">
        <v>15</v>
      </c>
      <c r="P285" s="173">
        <f t="shared" si="614"/>
        <v>100</v>
      </c>
      <c r="Q285" s="162">
        <v>0</v>
      </c>
      <c r="R285" s="163">
        <v>0</v>
      </c>
      <c r="S285" s="173" t="e">
        <f t="shared" si="615"/>
        <v>#DIV/0!</v>
      </c>
      <c r="T285" s="162">
        <v>0</v>
      </c>
      <c r="U285" s="163"/>
      <c r="V285" s="173" t="e">
        <f t="shared" si="616"/>
        <v>#DIV/0!</v>
      </c>
      <c r="W285" s="162">
        <v>0</v>
      </c>
      <c r="X285" s="163">
        <v>0</v>
      </c>
      <c r="Y285" s="173" t="e">
        <f t="shared" si="617"/>
        <v>#DIV/0!</v>
      </c>
      <c r="Z285" s="162">
        <v>0</v>
      </c>
      <c r="AA285" s="163">
        <v>0</v>
      </c>
      <c r="AB285" s="173" t="e">
        <f t="shared" si="164"/>
        <v>#DIV/0!</v>
      </c>
      <c r="AC285" s="162">
        <v>0</v>
      </c>
      <c r="AD285" s="163">
        <v>0</v>
      </c>
      <c r="AE285" s="173" t="e">
        <f t="shared" si="618"/>
        <v>#DIV/0!</v>
      </c>
      <c r="AF285" s="162">
        <v>0</v>
      </c>
      <c r="AG285" s="163">
        <v>0</v>
      </c>
      <c r="AH285" s="173" t="e">
        <f t="shared" si="619"/>
        <v>#DIV/0!</v>
      </c>
      <c r="AI285" s="162">
        <v>0</v>
      </c>
      <c r="AJ285" s="163">
        <v>0</v>
      </c>
      <c r="AK285" s="173" t="e">
        <f t="shared" si="620"/>
        <v>#DIV/0!</v>
      </c>
      <c r="AL285" s="162">
        <v>0</v>
      </c>
      <c r="AM285" s="163">
        <v>0</v>
      </c>
      <c r="AN285" s="173" t="e">
        <f t="shared" si="621"/>
        <v>#DIV/0!</v>
      </c>
      <c r="AO285" s="162">
        <v>0</v>
      </c>
      <c r="AP285" s="163">
        <v>0</v>
      </c>
      <c r="AQ285" s="173" t="e">
        <f t="shared" si="622"/>
        <v>#DIV/0!</v>
      </c>
      <c r="AR285" s="163"/>
    </row>
    <row r="286" spans="1:44" ht="31.2">
      <c r="A286" s="342"/>
      <c r="B286" s="343"/>
      <c r="C286" s="345"/>
      <c r="D286" s="171" t="s">
        <v>308</v>
      </c>
      <c r="E286" s="169">
        <f t="shared" si="647"/>
        <v>0</v>
      </c>
      <c r="F286" s="172">
        <f t="shared" si="647"/>
        <v>0</v>
      </c>
      <c r="G286" s="173" t="e">
        <f t="shared" si="170"/>
        <v>#DIV/0!</v>
      </c>
      <c r="H286" s="162">
        <v>0</v>
      </c>
      <c r="I286" s="163">
        <v>0</v>
      </c>
      <c r="J286" s="173" t="e">
        <f t="shared" si="612"/>
        <v>#DIV/0!</v>
      </c>
      <c r="K286" s="162">
        <v>0</v>
      </c>
      <c r="L286" s="163">
        <v>0</v>
      </c>
      <c r="M286" s="173" t="e">
        <f t="shared" si="613"/>
        <v>#DIV/0!</v>
      </c>
      <c r="N286" s="162">
        <v>0</v>
      </c>
      <c r="O286" s="163">
        <v>0</v>
      </c>
      <c r="P286" s="173" t="e">
        <f t="shared" si="614"/>
        <v>#DIV/0!</v>
      </c>
      <c r="Q286" s="162">
        <v>0</v>
      </c>
      <c r="R286" s="163">
        <v>0</v>
      </c>
      <c r="S286" s="173" t="e">
        <f t="shared" si="615"/>
        <v>#DIV/0!</v>
      </c>
      <c r="T286" s="162"/>
      <c r="U286" s="163"/>
      <c r="V286" s="173" t="e">
        <f t="shared" si="616"/>
        <v>#DIV/0!</v>
      </c>
      <c r="W286" s="162">
        <v>0</v>
      </c>
      <c r="X286" s="163">
        <v>0</v>
      </c>
      <c r="Y286" s="173" t="e">
        <f t="shared" si="617"/>
        <v>#DIV/0!</v>
      </c>
      <c r="Z286" s="162">
        <v>0</v>
      </c>
      <c r="AA286" s="163">
        <v>0</v>
      </c>
      <c r="AB286" s="173" t="e">
        <f t="shared" si="164"/>
        <v>#DIV/0!</v>
      </c>
      <c r="AC286" s="162">
        <v>0</v>
      </c>
      <c r="AD286" s="163">
        <v>0</v>
      </c>
      <c r="AE286" s="173" t="e">
        <f t="shared" si="618"/>
        <v>#DIV/0!</v>
      </c>
      <c r="AF286" s="162">
        <v>0</v>
      </c>
      <c r="AG286" s="163">
        <v>0</v>
      </c>
      <c r="AH286" s="173" t="e">
        <f t="shared" si="619"/>
        <v>#DIV/0!</v>
      </c>
      <c r="AI286" s="162">
        <v>0</v>
      </c>
      <c r="AJ286" s="163">
        <v>0</v>
      </c>
      <c r="AK286" s="173" t="e">
        <f t="shared" si="620"/>
        <v>#DIV/0!</v>
      </c>
      <c r="AL286" s="162">
        <v>0</v>
      </c>
      <c r="AM286" s="163">
        <v>0</v>
      </c>
      <c r="AN286" s="173" t="e">
        <f t="shared" si="621"/>
        <v>#DIV/0!</v>
      </c>
      <c r="AO286" s="162">
        <v>0</v>
      </c>
      <c r="AP286" s="163">
        <v>0</v>
      </c>
      <c r="AQ286" s="173" t="e">
        <f t="shared" si="622"/>
        <v>#DIV/0!</v>
      </c>
      <c r="AR286" s="163"/>
    </row>
    <row r="287" spans="1:44" ht="15.6">
      <c r="A287" s="342" t="s">
        <v>5</v>
      </c>
      <c r="B287" s="343" t="s">
        <v>379</v>
      </c>
      <c r="C287" s="345"/>
      <c r="D287" s="168" t="s">
        <v>307</v>
      </c>
      <c r="E287" s="169">
        <f>E288+E289+E290</f>
        <v>20</v>
      </c>
      <c r="F287" s="170">
        <f t="shared" ref="F287:AP287" si="648">F288+F289+F290</f>
        <v>20</v>
      </c>
      <c r="G287" s="170">
        <f t="shared" si="170"/>
        <v>100</v>
      </c>
      <c r="H287" s="169">
        <f t="shared" si="648"/>
        <v>0</v>
      </c>
      <c r="I287" s="170">
        <f t="shared" si="648"/>
        <v>0</v>
      </c>
      <c r="J287" s="170" t="e">
        <f t="shared" si="612"/>
        <v>#DIV/0!</v>
      </c>
      <c r="K287" s="169">
        <f t="shared" ref="K287" si="649">K288+K289+K290</f>
        <v>0</v>
      </c>
      <c r="L287" s="170">
        <f t="shared" si="648"/>
        <v>0</v>
      </c>
      <c r="M287" s="170" t="e">
        <f t="shared" si="613"/>
        <v>#DIV/0!</v>
      </c>
      <c r="N287" s="169">
        <f t="shared" ref="N287" si="650">N288+N289+N290</f>
        <v>0</v>
      </c>
      <c r="O287" s="170">
        <f t="shared" si="648"/>
        <v>0</v>
      </c>
      <c r="P287" s="170" t="e">
        <f t="shared" si="614"/>
        <v>#DIV/0!</v>
      </c>
      <c r="Q287" s="169">
        <f t="shared" si="648"/>
        <v>0</v>
      </c>
      <c r="R287" s="170">
        <f t="shared" si="648"/>
        <v>0</v>
      </c>
      <c r="S287" s="170" t="e">
        <f t="shared" si="615"/>
        <v>#DIV/0!</v>
      </c>
      <c r="T287" s="169">
        <f t="shared" si="648"/>
        <v>0</v>
      </c>
      <c r="U287" s="170">
        <f t="shared" si="648"/>
        <v>0</v>
      </c>
      <c r="V287" s="170" t="e">
        <f t="shared" si="616"/>
        <v>#DIV/0!</v>
      </c>
      <c r="W287" s="169">
        <f t="shared" si="648"/>
        <v>20</v>
      </c>
      <c r="X287" s="170">
        <f t="shared" si="648"/>
        <v>20</v>
      </c>
      <c r="Y287" s="170">
        <f t="shared" si="617"/>
        <v>100</v>
      </c>
      <c r="Z287" s="169">
        <f t="shared" si="648"/>
        <v>0</v>
      </c>
      <c r="AA287" s="170">
        <f t="shared" si="648"/>
        <v>0</v>
      </c>
      <c r="AB287" s="170" t="e">
        <f t="shared" si="164"/>
        <v>#DIV/0!</v>
      </c>
      <c r="AC287" s="169">
        <f t="shared" si="648"/>
        <v>0</v>
      </c>
      <c r="AD287" s="170">
        <f t="shared" si="648"/>
        <v>0</v>
      </c>
      <c r="AE287" s="170" t="e">
        <f t="shared" si="618"/>
        <v>#DIV/0!</v>
      </c>
      <c r="AF287" s="169">
        <f t="shared" si="648"/>
        <v>0</v>
      </c>
      <c r="AG287" s="170">
        <f t="shared" si="648"/>
        <v>0</v>
      </c>
      <c r="AH287" s="170" t="e">
        <f t="shared" si="619"/>
        <v>#DIV/0!</v>
      </c>
      <c r="AI287" s="169">
        <f t="shared" si="648"/>
        <v>0</v>
      </c>
      <c r="AJ287" s="170">
        <f t="shared" si="648"/>
        <v>0</v>
      </c>
      <c r="AK287" s="170" t="e">
        <f t="shared" si="620"/>
        <v>#DIV/0!</v>
      </c>
      <c r="AL287" s="169">
        <f t="shared" si="648"/>
        <v>0</v>
      </c>
      <c r="AM287" s="170">
        <f t="shared" si="648"/>
        <v>0</v>
      </c>
      <c r="AN287" s="170" t="e">
        <f t="shared" si="621"/>
        <v>#DIV/0!</v>
      </c>
      <c r="AO287" s="169">
        <f t="shared" si="648"/>
        <v>0</v>
      </c>
      <c r="AP287" s="170">
        <f t="shared" si="648"/>
        <v>0</v>
      </c>
      <c r="AQ287" s="170" t="e">
        <f t="shared" si="622"/>
        <v>#DIV/0!</v>
      </c>
      <c r="AR287" s="177"/>
    </row>
    <row r="288" spans="1:44" ht="31.2">
      <c r="A288" s="342"/>
      <c r="B288" s="343"/>
      <c r="C288" s="345"/>
      <c r="D288" s="171" t="s">
        <v>2</v>
      </c>
      <c r="E288" s="169">
        <f t="shared" ref="E288:F290" si="651">H288+K288+N288+Q288+T288+W288+Z288+AC288+AF288+AI288+AL288+AO288</f>
        <v>0</v>
      </c>
      <c r="F288" s="172">
        <f t="shared" si="651"/>
        <v>0</v>
      </c>
      <c r="G288" s="173" t="e">
        <f t="shared" si="170"/>
        <v>#DIV/0!</v>
      </c>
      <c r="H288" s="162">
        <v>0</v>
      </c>
      <c r="I288" s="163">
        <v>0</v>
      </c>
      <c r="J288" s="173" t="e">
        <f t="shared" si="612"/>
        <v>#DIV/0!</v>
      </c>
      <c r="K288" s="162">
        <v>0</v>
      </c>
      <c r="L288" s="163">
        <v>0</v>
      </c>
      <c r="M288" s="173" t="e">
        <f t="shared" si="613"/>
        <v>#DIV/0!</v>
      </c>
      <c r="N288" s="162">
        <v>0</v>
      </c>
      <c r="O288" s="163">
        <v>0</v>
      </c>
      <c r="P288" s="173" t="e">
        <f t="shared" si="614"/>
        <v>#DIV/0!</v>
      </c>
      <c r="Q288" s="162">
        <v>0</v>
      </c>
      <c r="R288" s="163">
        <v>0</v>
      </c>
      <c r="S288" s="173" t="e">
        <f t="shared" si="615"/>
        <v>#DIV/0!</v>
      </c>
      <c r="T288" s="162">
        <v>0</v>
      </c>
      <c r="U288" s="163">
        <v>0</v>
      </c>
      <c r="V288" s="173" t="e">
        <f t="shared" si="616"/>
        <v>#DIV/0!</v>
      </c>
      <c r="W288" s="162"/>
      <c r="X288" s="163"/>
      <c r="Y288" s="173" t="e">
        <f t="shared" si="617"/>
        <v>#DIV/0!</v>
      </c>
      <c r="Z288" s="162">
        <v>0</v>
      </c>
      <c r="AA288" s="163">
        <v>0</v>
      </c>
      <c r="AB288" s="173" t="e">
        <f t="shared" si="164"/>
        <v>#DIV/0!</v>
      </c>
      <c r="AC288" s="162">
        <v>0</v>
      </c>
      <c r="AD288" s="163">
        <v>0</v>
      </c>
      <c r="AE288" s="173" t="e">
        <f t="shared" si="618"/>
        <v>#DIV/0!</v>
      </c>
      <c r="AF288" s="162">
        <v>0</v>
      </c>
      <c r="AG288" s="163">
        <v>0</v>
      </c>
      <c r="AH288" s="173" t="e">
        <f t="shared" si="619"/>
        <v>#DIV/0!</v>
      </c>
      <c r="AI288" s="162">
        <v>0</v>
      </c>
      <c r="AJ288" s="163">
        <v>0</v>
      </c>
      <c r="AK288" s="173" t="e">
        <f t="shared" si="620"/>
        <v>#DIV/0!</v>
      </c>
      <c r="AL288" s="162">
        <v>0</v>
      </c>
      <c r="AM288" s="163">
        <v>0</v>
      </c>
      <c r="AN288" s="173" t="e">
        <f t="shared" si="621"/>
        <v>#DIV/0!</v>
      </c>
      <c r="AO288" s="162">
        <v>0</v>
      </c>
      <c r="AP288" s="163">
        <v>0</v>
      </c>
      <c r="AQ288" s="173" t="e">
        <f t="shared" si="622"/>
        <v>#DIV/0!</v>
      </c>
      <c r="AR288" s="163"/>
    </row>
    <row r="289" spans="1:44" ht="15.6">
      <c r="A289" s="342"/>
      <c r="B289" s="343"/>
      <c r="C289" s="345"/>
      <c r="D289" s="171" t="s">
        <v>43</v>
      </c>
      <c r="E289" s="169">
        <f t="shared" si="651"/>
        <v>20</v>
      </c>
      <c r="F289" s="172">
        <f t="shared" si="651"/>
        <v>20</v>
      </c>
      <c r="G289" s="173">
        <f t="shared" si="170"/>
        <v>100</v>
      </c>
      <c r="H289" s="162">
        <v>0</v>
      </c>
      <c r="I289" s="163">
        <v>0</v>
      </c>
      <c r="J289" s="173" t="e">
        <f t="shared" si="612"/>
        <v>#DIV/0!</v>
      </c>
      <c r="K289" s="162">
        <v>0</v>
      </c>
      <c r="L289" s="163">
        <v>0</v>
      </c>
      <c r="M289" s="173" t="e">
        <f t="shared" si="613"/>
        <v>#DIV/0!</v>
      </c>
      <c r="N289" s="162">
        <v>0</v>
      </c>
      <c r="O289" s="163">
        <v>0</v>
      </c>
      <c r="P289" s="173" t="e">
        <f t="shared" si="614"/>
        <v>#DIV/0!</v>
      </c>
      <c r="Q289" s="162">
        <v>0</v>
      </c>
      <c r="R289" s="163">
        <v>0</v>
      </c>
      <c r="S289" s="173" t="e">
        <f t="shared" si="615"/>
        <v>#DIV/0!</v>
      </c>
      <c r="T289" s="162">
        <v>0</v>
      </c>
      <c r="U289" s="163">
        <v>0</v>
      </c>
      <c r="V289" s="173" t="e">
        <f t="shared" si="616"/>
        <v>#DIV/0!</v>
      </c>
      <c r="W289" s="162">
        <v>20</v>
      </c>
      <c r="X289" s="163">
        <v>20</v>
      </c>
      <c r="Y289" s="173">
        <f t="shared" si="617"/>
        <v>100</v>
      </c>
      <c r="Z289" s="162">
        <v>0</v>
      </c>
      <c r="AA289" s="163">
        <v>0</v>
      </c>
      <c r="AB289" s="173" t="e">
        <f t="shared" ref="AB289:AB352" si="652">(AA289/Z289)*100</f>
        <v>#DIV/0!</v>
      </c>
      <c r="AC289" s="162">
        <v>0</v>
      </c>
      <c r="AD289" s="163">
        <v>0</v>
      </c>
      <c r="AE289" s="173" t="e">
        <f t="shared" si="618"/>
        <v>#DIV/0!</v>
      </c>
      <c r="AF289" s="162">
        <v>0</v>
      </c>
      <c r="AG289" s="163">
        <v>0</v>
      </c>
      <c r="AH289" s="173" t="e">
        <f t="shared" si="619"/>
        <v>#DIV/0!</v>
      </c>
      <c r="AI289" s="162">
        <v>0</v>
      </c>
      <c r="AJ289" s="163">
        <v>0</v>
      </c>
      <c r="AK289" s="173" t="e">
        <f t="shared" si="620"/>
        <v>#DIV/0!</v>
      </c>
      <c r="AL289" s="162">
        <v>0</v>
      </c>
      <c r="AM289" s="163">
        <v>0</v>
      </c>
      <c r="AN289" s="173" t="e">
        <f t="shared" si="621"/>
        <v>#DIV/0!</v>
      </c>
      <c r="AO289" s="162">
        <v>0</v>
      </c>
      <c r="AP289" s="163">
        <v>0</v>
      </c>
      <c r="AQ289" s="173" t="e">
        <f t="shared" si="622"/>
        <v>#DIV/0!</v>
      </c>
      <c r="AR289" s="163"/>
    </row>
    <row r="290" spans="1:44" ht="31.2">
      <c r="A290" s="342"/>
      <c r="B290" s="343"/>
      <c r="C290" s="345"/>
      <c r="D290" s="171" t="s">
        <v>308</v>
      </c>
      <c r="E290" s="169">
        <f t="shared" si="651"/>
        <v>0</v>
      </c>
      <c r="F290" s="172">
        <f t="shared" si="651"/>
        <v>0</v>
      </c>
      <c r="G290" s="173" t="e">
        <f t="shared" ref="G290:G353" si="653">(F290/E290)*100</f>
        <v>#DIV/0!</v>
      </c>
      <c r="H290" s="162">
        <v>0</v>
      </c>
      <c r="I290" s="163">
        <v>0</v>
      </c>
      <c r="J290" s="173" t="e">
        <f t="shared" si="612"/>
        <v>#DIV/0!</v>
      </c>
      <c r="K290" s="162">
        <v>0</v>
      </c>
      <c r="L290" s="163">
        <v>0</v>
      </c>
      <c r="M290" s="173" t="e">
        <f t="shared" si="613"/>
        <v>#DIV/0!</v>
      </c>
      <c r="N290" s="162">
        <v>0</v>
      </c>
      <c r="O290" s="163">
        <v>0</v>
      </c>
      <c r="P290" s="173" t="e">
        <f t="shared" si="614"/>
        <v>#DIV/0!</v>
      </c>
      <c r="Q290" s="162">
        <v>0</v>
      </c>
      <c r="R290" s="163">
        <v>0</v>
      </c>
      <c r="S290" s="173" t="e">
        <f t="shared" si="615"/>
        <v>#DIV/0!</v>
      </c>
      <c r="T290" s="162">
        <v>0</v>
      </c>
      <c r="U290" s="163">
        <v>0</v>
      </c>
      <c r="V290" s="173" t="e">
        <f t="shared" si="616"/>
        <v>#DIV/0!</v>
      </c>
      <c r="W290" s="162"/>
      <c r="X290" s="163"/>
      <c r="Y290" s="173" t="e">
        <f t="shared" si="617"/>
        <v>#DIV/0!</v>
      </c>
      <c r="Z290" s="162">
        <v>0</v>
      </c>
      <c r="AA290" s="163">
        <v>0</v>
      </c>
      <c r="AB290" s="173" t="e">
        <f t="shared" si="652"/>
        <v>#DIV/0!</v>
      </c>
      <c r="AC290" s="162">
        <v>0</v>
      </c>
      <c r="AD290" s="163">
        <v>0</v>
      </c>
      <c r="AE290" s="173" t="e">
        <f t="shared" si="618"/>
        <v>#DIV/0!</v>
      </c>
      <c r="AF290" s="162">
        <v>0</v>
      </c>
      <c r="AG290" s="163">
        <v>0</v>
      </c>
      <c r="AH290" s="173" t="e">
        <f t="shared" si="619"/>
        <v>#DIV/0!</v>
      </c>
      <c r="AI290" s="162">
        <v>0</v>
      </c>
      <c r="AJ290" s="163">
        <v>0</v>
      </c>
      <c r="AK290" s="173" t="e">
        <f t="shared" si="620"/>
        <v>#DIV/0!</v>
      </c>
      <c r="AL290" s="162">
        <v>0</v>
      </c>
      <c r="AM290" s="163">
        <v>0</v>
      </c>
      <c r="AN290" s="173" t="e">
        <f t="shared" si="621"/>
        <v>#DIV/0!</v>
      </c>
      <c r="AO290" s="162">
        <v>0</v>
      </c>
      <c r="AP290" s="163">
        <v>0</v>
      </c>
      <c r="AQ290" s="173" t="e">
        <f t="shared" si="622"/>
        <v>#DIV/0!</v>
      </c>
      <c r="AR290" s="163"/>
    </row>
    <row r="291" spans="1:44" ht="15.6">
      <c r="A291" s="342" t="s">
        <v>9</v>
      </c>
      <c r="B291" s="343" t="s">
        <v>380</v>
      </c>
      <c r="C291" s="345"/>
      <c r="D291" s="168" t="s">
        <v>307</v>
      </c>
      <c r="E291" s="169">
        <f>E292+E293+E294</f>
        <v>15</v>
      </c>
      <c r="F291" s="170">
        <f t="shared" ref="F291:AP291" si="654">F292+F293+F294</f>
        <v>0</v>
      </c>
      <c r="G291" s="170">
        <f t="shared" si="653"/>
        <v>0</v>
      </c>
      <c r="H291" s="169">
        <f t="shared" si="654"/>
        <v>0</v>
      </c>
      <c r="I291" s="170">
        <f t="shared" si="654"/>
        <v>0</v>
      </c>
      <c r="J291" s="170" t="e">
        <f t="shared" si="612"/>
        <v>#DIV/0!</v>
      </c>
      <c r="K291" s="169">
        <f t="shared" ref="K291" si="655">K292+K293+K294</f>
        <v>0</v>
      </c>
      <c r="L291" s="170">
        <f t="shared" si="654"/>
        <v>0</v>
      </c>
      <c r="M291" s="170" t="e">
        <f t="shared" si="613"/>
        <v>#DIV/0!</v>
      </c>
      <c r="N291" s="169">
        <f t="shared" ref="N291" si="656">N292+N293+N294</f>
        <v>0</v>
      </c>
      <c r="O291" s="170">
        <f t="shared" si="654"/>
        <v>0</v>
      </c>
      <c r="P291" s="170" t="e">
        <f t="shared" si="614"/>
        <v>#DIV/0!</v>
      </c>
      <c r="Q291" s="169">
        <f t="shared" si="654"/>
        <v>0</v>
      </c>
      <c r="R291" s="170">
        <f t="shared" si="654"/>
        <v>0</v>
      </c>
      <c r="S291" s="170" t="e">
        <f t="shared" si="615"/>
        <v>#DIV/0!</v>
      </c>
      <c r="T291" s="169">
        <f t="shared" si="654"/>
        <v>0</v>
      </c>
      <c r="U291" s="170">
        <f t="shared" si="654"/>
        <v>0</v>
      </c>
      <c r="V291" s="170" t="e">
        <f t="shared" si="616"/>
        <v>#DIV/0!</v>
      </c>
      <c r="W291" s="169">
        <f t="shared" si="654"/>
        <v>0</v>
      </c>
      <c r="X291" s="170">
        <f t="shared" si="654"/>
        <v>0</v>
      </c>
      <c r="Y291" s="170" t="e">
        <f t="shared" si="617"/>
        <v>#DIV/0!</v>
      </c>
      <c r="Z291" s="169">
        <f t="shared" si="654"/>
        <v>0</v>
      </c>
      <c r="AA291" s="170">
        <f t="shared" si="654"/>
        <v>0</v>
      </c>
      <c r="AB291" s="170" t="e">
        <f t="shared" si="652"/>
        <v>#DIV/0!</v>
      </c>
      <c r="AC291" s="169">
        <f t="shared" si="654"/>
        <v>0</v>
      </c>
      <c r="AD291" s="170">
        <f t="shared" si="654"/>
        <v>0</v>
      </c>
      <c r="AE291" s="170" t="e">
        <f t="shared" si="618"/>
        <v>#DIV/0!</v>
      </c>
      <c r="AF291" s="169">
        <f t="shared" si="654"/>
        <v>0</v>
      </c>
      <c r="AG291" s="170">
        <f t="shared" si="654"/>
        <v>0</v>
      </c>
      <c r="AH291" s="170" t="e">
        <f t="shared" si="619"/>
        <v>#DIV/0!</v>
      </c>
      <c r="AI291" s="169">
        <f t="shared" si="654"/>
        <v>0</v>
      </c>
      <c r="AJ291" s="170">
        <f t="shared" si="654"/>
        <v>0</v>
      </c>
      <c r="AK291" s="170" t="e">
        <f t="shared" si="620"/>
        <v>#DIV/0!</v>
      </c>
      <c r="AL291" s="169">
        <f t="shared" si="654"/>
        <v>15</v>
      </c>
      <c r="AM291" s="170">
        <f t="shared" si="654"/>
        <v>0</v>
      </c>
      <c r="AN291" s="170">
        <f t="shared" si="621"/>
        <v>0</v>
      </c>
      <c r="AO291" s="169">
        <f t="shared" si="654"/>
        <v>0</v>
      </c>
      <c r="AP291" s="170">
        <f t="shared" si="654"/>
        <v>0</v>
      </c>
      <c r="AQ291" s="170" t="e">
        <f t="shared" si="622"/>
        <v>#DIV/0!</v>
      </c>
      <c r="AR291" s="177"/>
    </row>
    <row r="292" spans="1:44" ht="31.2">
      <c r="A292" s="342"/>
      <c r="B292" s="343"/>
      <c r="C292" s="345"/>
      <c r="D292" s="171" t="s">
        <v>2</v>
      </c>
      <c r="E292" s="169">
        <f t="shared" ref="E292:F294" si="657">H292+K292+N292+Q292+T292+W292+Z292+AC292+AF292+AI292+AL292+AO292</f>
        <v>0</v>
      </c>
      <c r="F292" s="172">
        <f t="shared" si="657"/>
        <v>0</v>
      </c>
      <c r="G292" s="173" t="e">
        <f t="shared" si="653"/>
        <v>#DIV/0!</v>
      </c>
      <c r="H292" s="162">
        <v>0</v>
      </c>
      <c r="I292" s="163">
        <v>0</v>
      </c>
      <c r="J292" s="173" t="e">
        <f t="shared" si="612"/>
        <v>#DIV/0!</v>
      </c>
      <c r="K292" s="162">
        <v>0</v>
      </c>
      <c r="L292" s="163">
        <v>0</v>
      </c>
      <c r="M292" s="173" t="e">
        <f t="shared" si="613"/>
        <v>#DIV/0!</v>
      </c>
      <c r="N292" s="162">
        <v>0</v>
      </c>
      <c r="O292" s="163">
        <v>0</v>
      </c>
      <c r="P292" s="173" t="e">
        <f t="shared" si="614"/>
        <v>#DIV/0!</v>
      </c>
      <c r="Q292" s="162">
        <v>0</v>
      </c>
      <c r="R292" s="163">
        <v>0</v>
      </c>
      <c r="S292" s="173" t="e">
        <f t="shared" si="615"/>
        <v>#DIV/0!</v>
      </c>
      <c r="T292" s="162">
        <v>0</v>
      </c>
      <c r="U292" s="163">
        <v>0</v>
      </c>
      <c r="V292" s="173" t="e">
        <f t="shared" si="616"/>
        <v>#DIV/0!</v>
      </c>
      <c r="W292" s="162">
        <v>0</v>
      </c>
      <c r="X292" s="163">
        <v>0</v>
      </c>
      <c r="Y292" s="173" t="e">
        <f t="shared" si="617"/>
        <v>#DIV/0!</v>
      </c>
      <c r="Z292" s="162">
        <v>0</v>
      </c>
      <c r="AA292" s="163">
        <v>0</v>
      </c>
      <c r="AB292" s="173" t="e">
        <f t="shared" si="652"/>
        <v>#DIV/0!</v>
      </c>
      <c r="AC292" s="162">
        <v>0</v>
      </c>
      <c r="AD292" s="163">
        <v>0</v>
      </c>
      <c r="AE292" s="173" t="e">
        <f t="shared" si="618"/>
        <v>#DIV/0!</v>
      </c>
      <c r="AF292" s="162">
        <v>0</v>
      </c>
      <c r="AG292" s="163">
        <v>0</v>
      </c>
      <c r="AH292" s="173" t="e">
        <f t="shared" si="619"/>
        <v>#DIV/0!</v>
      </c>
      <c r="AI292" s="162">
        <v>0</v>
      </c>
      <c r="AJ292" s="163">
        <v>0</v>
      </c>
      <c r="AK292" s="173" t="e">
        <f t="shared" si="620"/>
        <v>#DIV/0!</v>
      </c>
      <c r="AL292" s="162"/>
      <c r="AM292" s="163"/>
      <c r="AN292" s="173" t="e">
        <f t="shared" si="621"/>
        <v>#DIV/0!</v>
      </c>
      <c r="AO292" s="162">
        <v>0</v>
      </c>
      <c r="AP292" s="163">
        <v>0</v>
      </c>
      <c r="AQ292" s="173" t="e">
        <f t="shared" si="622"/>
        <v>#DIV/0!</v>
      </c>
      <c r="AR292" s="163"/>
    </row>
    <row r="293" spans="1:44" ht="15.6">
      <c r="A293" s="342"/>
      <c r="B293" s="343"/>
      <c r="C293" s="345"/>
      <c r="D293" s="171" t="s">
        <v>43</v>
      </c>
      <c r="E293" s="169">
        <f t="shared" si="657"/>
        <v>15</v>
      </c>
      <c r="F293" s="172">
        <f t="shared" si="657"/>
        <v>0</v>
      </c>
      <c r="G293" s="173">
        <f t="shared" si="653"/>
        <v>0</v>
      </c>
      <c r="H293" s="162">
        <v>0</v>
      </c>
      <c r="I293" s="163">
        <v>0</v>
      </c>
      <c r="J293" s="173" t="e">
        <f t="shared" si="612"/>
        <v>#DIV/0!</v>
      </c>
      <c r="K293" s="162">
        <v>0</v>
      </c>
      <c r="L293" s="163">
        <v>0</v>
      </c>
      <c r="M293" s="173" t="e">
        <f t="shared" si="613"/>
        <v>#DIV/0!</v>
      </c>
      <c r="N293" s="162">
        <v>0</v>
      </c>
      <c r="O293" s="163">
        <v>0</v>
      </c>
      <c r="P293" s="173" t="e">
        <f t="shared" si="614"/>
        <v>#DIV/0!</v>
      </c>
      <c r="Q293" s="162">
        <v>0</v>
      </c>
      <c r="R293" s="163">
        <v>0</v>
      </c>
      <c r="S293" s="173" t="e">
        <f t="shared" si="615"/>
        <v>#DIV/0!</v>
      </c>
      <c r="T293" s="162">
        <v>0</v>
      </c>
      <c r="U293" s="163">
        <v>0</v>
      </c>
      <c r="V293" s="173" t="e">
        <f t="shared" si="616"/>
        <v>#DIV/0!</v>
      </c>
      <c r="W293" s="162">
        <v>0</v>
      </c>
      <c r="X293" s="163">
        <v>0</v>
      </c>
      <c r="Y293" s="173" t="e">
        <f t="shared" si="617"/>
        <v>#DIV/0!</v>
      </c>
      <c r="Z293" s="162">
        <v>0</v>
      </c>
      <c r="AA293" s="163">
        <v>0</v>
      </c>
      <c r="AB293" s="173" t="e">
        <f t="shared" si="652"/>
        <v>#DIV/0!</v>
      </c>
      <c r="AC293" s="162">
        <v>0</v>
      </c>
      <c r="AD293" s="163">
        <v>0</v>
      </c>
      <c r="AE293" s="173" t="e">
        <f t="shared" si="618"/>
        <v>#DIV/0!</v>
      </c>
      <c r="AF293" s="162">
        <v>0</v>
      </c>
      <c r="AG293" s="163">
        <v>0</v>
      </c>
      <c r="AH293" s="173" t="e">
        <f t="shared" si="619"/>
        <v>#DIV/0!</v>
      </c>
      <c r="AI293" s="162">
        <v>0</v>
      </c>
      <c r="AJ293" s="163">
        <v>0</v>
      </c>
      <c r="AK293" s="173" t="e">
        <f t="shared" si="620"/>
        <v>#DIV/0!</v>
      </c>
      <c r="AL293" s="162">
        <v>15</v>
      </c>
      <c r="AM293" s="163"/>
      <c r="AN293" s="173">
        <f t="shared" si="621"/>
        <v>0</v>
      </c>
      <c r="AO293" s="162">
        <v>0</v>
      </c>
      <c r="AP293" s="163">
        <v>0</v>
      </c>
      <c r="AQ293" s="173" t="e">
        <f t="shared" si="622"/>
        <v>#DIV/0!</v>
      </c>
      <c r="AR293" s="163"/>
    </row>
    <row r="294" spans="1:44" ht="31.2">
      <c r="A294" s="342"/>
      <c r="B294" s="343"/>
      <c r="C294" s="345"/>
      <c r="D294" s="171" t="s">
        <v>308</v>
      </c>
      <c r="E294" s="169">
        <f t="shared" si="657"/>
        <v>0</v>
      </c>
      <c r="F294" s="172">
        <f t="shared" si="657"/>
        <v>0</v>
      </c>
      <c r="G294" s="173" t="e">
        <f t="shared" si="653"/>
        <v>#DIV/0!</v>
      </c>
      <c r="H294" s="162">
        <v>0</v>
      </c>
      <c r="I294" s="163">
        <v>0</v>
      </c>
      <c r="J294" s="173" t="e">
        <f t="shared" si="612"/>
        <v>#DIV/0!</v>
      </c>
      <c r="K294" s="162">
        <v>0</v>
      </c>
      <c r="L294" s="163">
        <v>0</v>
      </c>
      <c r="M294" s="173" t="e">
        <f t="shared" si="613"/>
        <v>#DIV/0!</v>
      </c>
      <c r="N294" s="162">
        <v>0</v>
      </c>
      <c r="O294" s="163">
        <v>0</v>
      </c>
      <c r="P294" s="173" t="e">
        <f t="shared" si="614"/>
        <v>#DIV/0!</v>
      </c>
      <c r="Q294" s="162">
        <v>0</v>
      </c>
      <c r="R294" s="163">
        <v>0</v>
      </c>
      <c r="S294" s="173" t="e">
        <f t="shared" si="615"/>
        <v>#DIV/0!</v>
      </c>
      <c r="T294" s="162">
        <v>0</v>
      </c>
      <c r="U294" s="163">
        <v>0</v>
      </c>
      <c r="V294" s="173" t="e">
        <f t="shared" si="616"/>
        <v>#DIV/0!</v>
      </c>
      <c r="W294" s="162">
        <v>0</v>
      </c>
      <c r="X294" s="163">
        <v>0</v>
      </c>
      <c r="Y294" s="173" t="e">
        <f t="shared" si="617"/>
        <v>#DIV/0!</v>
      </c>
      <c r="Z294" s="162">
        <v>0</v>
      </c>
      <c r="AA294" s="163">
        <v>0</v>
      </c>
      <c r="AB294" s="173" t="e">
        <f t="shared" si="652"/>
        <v>#DIV/0!</v>
      </c>
      <c r="AC294" s="162">
        <v>0</v>
      </c>
      <c r="AD294" s="163">
        <v>0</v>
      </c>
      <c r="AE294" s="173" t="e">
        <f t="shared" si="618"/>
        <v>#DIV/0!</v>
      </c>
      <c r="AF294" s="162">
        <v>0</v>
      </c>
      <c r="AG294" s="163">
        <v>0</v>
      </c>
      <c r="AH294" s="173" t="e">
        <f t="shared" si="619"/>
        <v>#DIV/0!</v>
      </c>
      <c r="AI294" s="162">
        <v>0</v>
      </c>
      <c r="AJ294" s="163">
        <v>0</v>
      </c>
      <c r="AK294" s="173" t="e">
        <f t="shared" si="620"/>
        <v>#DIV/0!</v>
      </c>
      <c r="AL294" s="162"/>
      <c r="AM294" s="163"/>
      <c r="AN294" s="173" t="e">
        <f t="shared" si="621"/>
        <v>#DIV/0!</v>
      </c>
      <c r="AO294" s="162">
        <v>0</v>
      </c>
      <c r="AP294" s="163">
        <v>0</v>
      </c>
      <c r="AQ294" s="173" t="e">
        <f t="shared" si="622"/>
        <v>#DIV/0!</v>
      </c>
      <c r="AR294" s="163"/>
    </row>
    <row r="295" spans="1:44" ht="15.6">
      <c r="A295" s="342" t="s">
        <v>10</v>
      </c>
      <c r="B295" s="343" t="s">
        <v>381</v>
      </c>
      <c r="C295" s="345"/>
      <c r="D295" s="168" t="s">
        <v>307</v>
      </c>
      <c r="E295" s="169">
        <f>E296+E297+E298</f>
        <v>15</v>
      </c>
      <c r="F295" s="170">
        <f t="shared" ref="F295:AP295" si="658">F296+F297+F298</f>
        <v>0</v>
      </c>
      <c r="G295" s="170">
        <f t="shared" si="653"/>
        <v>0</v>
      </c>
      <c r="H295" s="169">
        <f t="shared" si="658"/>
        <v>0</v>
      </c>
      <c r="I295" s="170">
        <f t="shared" si="658"/>
        <v>0</v>
      </c>
      <c r="J295" s="170" t="e">
        <f t="shared" si="612"/>
        <v>#DIV/0!</v>
      </c>
      <c r="K295" s="169">
        <f t="shared" ref="K295" si="659">K296+K297+K298</f>
        <v>0</v>
      </c>
      <c r="L295" s="170">
        <f t="shared" si="658"/>
        <v>0</v>
      </c>
      <c r="M295" s="170" t="e">
        <f t="shared" si="613"/>
        <v>#DIV/0!</v>
      </c>
      <c r="N295" s="169">
        <f t="shared" ref="N295" si="660">N296+N297+N298</f>
        <v>0</v>
      </c>
      <c r="O295" s="170">
        <f t="shared" si="658"/>
        <v>0</v>
      </c>
      <c r="P295" s="170" t="e">
        <f t="shared" si="614"/>
        <v>#DIV/0!</v>
      </c>
      <c r="Q295" s="169">
        <f t="shared" si="658"/>
        <v>0</v>
      </c>
      <c r="R295" s="170">
        <f t="shared" si="658"/>
        <v>0</v>
      </c>
      <c r="S295" s="170" t="e">
        <f t="shared" si="615"/>
        <v>#DIV/0!</v>
      </c>
      <c r="T295" s="169">
        <f t="shared" si="658"/>
        <v>0</v>
      </c>
      <c r="U295" s="170">
        <f t="shared" si="658"/>
        <v>0</v>
      </c>
      <c r="V295" s="170" t="e">
        <f t="shared" si="616"/>
        <v>#DIV/0!</v>
      </c>
      <c r="W295" s="169">
        <f t="shared" si="658"/>
        <v>15</v>
      </c>
      <c r="X295" s="170">
        <f t="shared" si="658"/>
        <v>0</v>
      </c>
      <c r="Y295" s="170">
        <f t="shared" si="617"/>
        <v>0</v>
      </c>
      <c r="Z295" s="169">
        <f t="shared" si="658"/>
        <v>0</v>
      </c>
      <c r="AA295" s="170">
        <f t="shared" si="658"/>
        <v>0</v>
      </c>
      <c r="AB295" s="170" t="e">
        <f t="shared" si="652"/>
        <v>#DIV/0!</v>
      </c>
      <c r="AC295" s="169">
        <f t="shared" si="658"/>
        <v>0</v>
      </c>
      <c r="AD295" s="170">
        <f t="shared" si="658"/>
        <v>0</v>
      </c>
      <c r="AE295" s="170" t="e">
        <f t="shared" si="618"/>
        <v>#DIV/0!</v>
      </c>
      <c r="AF295" s="169">
        <f t="shared" si="658"/>
        <v>0</v>
      </c>
      <c r="AG295" s="170">
        <f t="shared" si="658"/>
        <v>0</v>
      </c>
      <c r="AH295" s="170" t="e">
        <f t="shared" si="619"/>
        <v>#DIV/0!</v>
      </c>
      <c r="AI295" s="169">
        <f t="shared" si="658"/>
        <v>0</v>
      </c>
      <c r="AJ295" s="170">
        <f t="shared" si="658"/>
        <v>0</v>
      </c>
      <c r="AK295" s="170" t="e">
        <f t="shared" si="620"/>
        <v>#DIV/0!</v>
      </c>
      <c r="AL295" s="169">
        <f t="shared" si="658"/>
        <v>0</v>
      </c>
      <c r="AM295" s="170">
        <f t="shared" si="658"/>
        <v>0</v>
      </c>
      <c r="AN295" s="170" t="e">
        <f t="shared" si="621"/>
        <v>#DIV/0!</v>
      </c>
      <c r="AO295" s="169">
        <f t="shared" si="658"/>
        <v>0</v>
      </c>
      <c r="AP295" s="170">
        <f t="shared" si="658"/>
        <v>0</v>
      </c>
      <c r="AQ295" s="170" t="e">
        <f t="shared" si="622"/>
        <v>#DIV/0!</v>
      </c>
      <c r="AR295" s="177"/>
    </row>
    <row r="296" spans="1:44" ht="31.2">
      <c r="A296" s="342"/>
      <c r="B296" s="343"/>
      <c r="C296" s="345"/>
      <c r="D296" s="171" t="s">
        <v>2</v>
      </c>
      <c r="E296" s="169">
        <f t="shared" ref="E296:F298" si="661">H296+K296+N296+Q296+T296+W296+Z296+AC296+AF296+AI296+AL296+AO296</f>
        <v>0</v>
      </c>
      <c r="F296" s="172">
        <f t="shared" si="661"/>
        <v>0</v>
      </c>
      <c r="G296" s="173" t="e">
        <f t="shared" si="653"/>
        <v>#DIV/0!</v>
      </c>
      <c r="H296" s="162">
        <v>0</v>
      </c>
      <c r="I296" s="163">
        <v>0</v>
      </c>
      <c r="J296" s="173" t="e">
        <f t="shared" si="612"/>
        <v>#DIV/0!</v>
      </c>
      <c r="K296" s="162">
        <v>0</v>
      </c>
      <c r="L296" s="163">
        <v>0</v>
      </c>
      <c r="M296" s="173" t="e">
        <f t="shared" si="613"/>
        <v>#DIV/0!</v>
      </c>
      <c r="N296" s="162">
        <v>0</v>
      </c>
      <c r="O296" s="163">
        <v>0</v>
      </c>
      <c r="P296" s="173" t="e">
        <f t="shared" si="614"/>
        <v>#DIV/0!</v>
      </c>
      <c r="Q296" s="162">
        <v>0</v>
      </c>
      <c r="R296" s="163">
        <v>0</v>
      </c>
      <c r="S296" s="173" t="e">
        <f t="shared" si="615"/>
        <v>#DIV/0!</v>
      </c>
      <c r="T296" s="162">
        <v>0</v>
      </c>
      <c r="U296" s="163">
        <v>0</v>
      </c>
      <c r="V296" s="173" t="e">
        <f t="shared" si="616"/>
        <v>#DIV/0!</v>
      </c>
      <c r="W296" s="162"/>
      <c r="X296" s="163"/>
      <c r="Y296" s="173" t="e">
        <f t="shared" si="617"/>
        <v>#DIV/0!</v>
      </c>
      <c r="Z296" s="162">
        <v>0</v>
      </c>
      <c r="AA296" s="163">
        <v>0</v>
      </c>
      <c r="AB296" s="173" t="e">
        <f t="shared" si="652"/>
        <v>#DIV/0!</v>
      </c>
      <c r="AC296" s="162">
        <v>0</v>
      </c>
      <c r="AD296" s="163">
        <v>0</v>
      </c>
      <c r="AE296" s="173" t="e">
        <f t="shared" si="618"/>
        <v>#DIV/0!</v>
      </c>
      <c r="AF296" s="162">
        <v>0</v>
      </c>
      <c r="AG296" s="163">
        <v>0</v>
      </c>
      <c r="AH296" s="173" t="e">
        <f t="shared" si="619"/>
        <v>#DIV/0!</v>
      </c>
      <c r="AI296" s="162">
        <v>0</v>
      </c>
      <c r="AJ296" s="163">
        <v>0</v>
      </c>
      <c r="AK296" s="173" t="e">
        <f t="shared" si="620"/>
        <v>#DIV/0!</v>
      </c>
      <c r="AL296" s="162">
        <v>0</v>
      </c>
      <c r="AM296" s="163">
        <v>0</v>
      </c>
      <c r="AN296" s="173" t="e">
        <f t="shared" si="621"/>
        <v>#DIV/0!</v>
      </c>
      <c r="AO296" s="162">
        <v>0</v>
      </c>
      <c r="AP296" s="163">
        <v>0</v>
      </c>
      <c r="AQ296" s="173" t="e">
        <f t="shared" si="622"/>
        <v>#DIV/0!</v>
      </c>
      <c r="AR296" s="163"/>
    </row>
    <row r="297" spans="1:44" ht="15.6">
      <c r="A297" s="342"/>
      <c r="B297" s="343"/>
      <c r="C297" s="345"/>
      <c r="D297" s="171" t="s">
        <v>43</v>
      </c>
      <c r="E297" s="169">
        <f t="shared" si="661"/>
        <v>15</v>
      </c>
      <c r="F297" s="172">
        <f t="shared" si="661"/>
        <v>0</v>
      </c>
      <c r="G297" s="173">
        <f t="shared" si="653"/>
        <v>0</v>
      </c>
      <c r="H297" s="162">
        <v>0</v>
      </c>
      <c r="I297" s="163">
        <v>0</v>
      </c>
      <c r="J297" s="173" t="e">
        <f t="shared" si="612"/>
        <v>#DIV/0!</v>
      </c>
      <c r="K297" s="162">
        <v>0</v>
      </c>
      <c r="L297" s="163">
        <v>0</v>
      </c>
      <c r="M297" s="173" t="e">
        <f t="shared" si="613"/>
        <v>#DIV/0!</v>
      </c>
      <c r="N297" s="162">
        <v>0</v>
      </c>
      <c r="O297" s="163">
        <v>0</v>
      </c>
      <c r="P297" s="173" t="e">
        <f t="shared" si="614"/>
        <v>#DIV/0!</v>
      </c>
      <c r="Q297" s="162">
        <v>0</v>
      </c>
      <c r="R297" s="163">
        <v>0</v>
      </c>
      <c r="S297" s="173" t="e">
        <f t="shared" si="615"/>
        <v>#DIV/0!</v>
      </c>
      <c r="T297" s="162">
        <v>0</v>
      </c>
      <c r="U297" s="163">
        <v>0</v>
      </c>
      <c r="V297" s="173" t="e">
        <f t="shared" si="616"/>
        <v>#DIV/0!</v>
      </c>
      <c r="W297" s="162">
        <v>15</v>
      </c>
      <c r="X297" s="163"/>
      <c r="Y297" s="173">
        <f t="shared" si="617"/>
        <v>0</v>
      </c>
      <c r="Z297" s="162">
        <v>0</v>
      </c>
      <c r="AA297" s="163">
        <v>0</v>
      </c>
      <c r="AB297" s="173" t="e">
        <f t="shared" si="652"/>
        <v>#DIV/0!</v>
      </c>
      <c r="AC297" s="162">
        <v>0</v>
      </c>
      <c r="AD297" s="163">
        <v>0</v>
      </c>
      <c r="AE297" s="173" t="e">
        <f t="shared" si="618"/>
        <v>#DIV/0!</v>
      </c>
      <c r="AF297" s="162">
        <v>0</v>
      </c>
      <c r="AG297" s="163">
        <v>0</v>
      </c>
      <c r="AH297" s="173" t="e">
        <f t="shared" si="619"/>
        <v>#DIV/0!</v>
      </c>
      <c r="AI297" s="162">
        <v>0</v>
      </c>
      <c r="AJ297" s="163">
        <v>0</v>
      </c>
      <c r="AK297" s="173" t="e">
        <f t="shared" si="620"/>
        <v>#DIV/0!</v>
      </c>
      <c r="AL297" s="162">
        <v>0</v>
      </c>
      <c r="AM297" s="163">
        <v>0</v>
      </c>
      <c r="AN297" s="173" t="e">
        <f t="shared" si="621"/>
        <v>#DIV/0!</v>
      </c>
      <c r="AO297" s="162">
        <v>0</v>
      </c>
      <c r="AP297" s="163">
        <v>0</v>
      </c>
      <c r="AQ297" s="173" t="e">
        <f t="shared" si="622"/>
        <v>#DIV/0!</v>
      </c>
      <c r="AR297" s="163"/>
    </row>
    <row r="298" spans="1:44" ht="31.2">
      <c r="A298" s="342"/>
      <c r="B298" s="343"/>
      <c r="C298" s="345"/>
      <c r="D298" s="171" t="s">
        <v>308</v>
      </c>
      <c r="E298" s="169">
        <f t="shared" si="661"/>
        <v>0</v>
      </c>
      <c r="F298" s="172">
        <f t="shared" si="661"/>
        <v>0</v>
      </c>
      <c r="G298" s="173" t="e">
        <f t="shared" si="653"/>
        <v>#DIV/0!</v>
      </c>
      <c r="H298" s="162">
        <v>0</v>
      </c>
      <c r="I298" s="163">
        <v>0</v>
      </c>
      <c r="J298" s="173" t="e">
        <f t="shared" si="612"/>
        <v>#DIV/0!</v>
      </c>
      <c r="K298" s="162">
        <v>0</v>
      </c>
      <c r="L298" s="163">
        <v>0</v>
      </c>
      <c r="M298" s="173" t="e">
        <f t="shared" si="613"/>
        <v>#DIV/0!</v>
      </c>
      <c r="N298" s="162">
        <v>0</v>
      </c>
      <c r="O298" s="163">
        <v>0</v>
      </c>
      <c r="P298" s="173" t="e">
        <f t="shared" si="614"/>
        <v>#DIV/0!</v>
      </c>
      <c r="Q298" s="162">
        <v>0</v>
      </c>
      <c r="R298" s="163">
        <v>0</v>
      </c>
      <c r="S298" s="173" t="e">
        <f t="shared" si="615"/>
        <v>#DIV/0!</v>
      </c>
      <c r="T298" s="162">
        <v>0</v>
      </c>
      <c r="U298" s="163">
        <v>0</v>
      </c>
      <c r="V298" s="173" t="e">
        <f t="shared" si="616"/>
        <v>#DIV/0!</v>
      </c>
      <c r="W298" s="162"/>
      <c r="X298" s="163"/>
      <c r="Y298" s="173" t="e">
        <f t="shared" si="617"/>
        <v>#DIV/0!</v>
      </c>
      <c r="Z298" s="162">
        <v>0</v>
      </c>
      <c r="AA298" s="163">
        <v>0</v>
      </c>
      <c r="AB298" s="173" t="e">
        <f t="shared" si="652"/>
        <v>#DIV/0!</v>
      </c>
      <c r="AC298" s="162">
        <v>0</v>
      </c>
      <c r="AD298" s="163">
        <v>0</v>
      </c>
      <c r="AE298" s="173" t="e">
        <f t="shared" si="618"/>
        <v>#DIV/0!</v>
      </c>
      <c r="AF298" s="162">
        <v>0</v>
      </c>
      <c r="AG298" s="163">
        <v>0</v>
      </c>
      <c r="AH298" s="173" t="e">
        <f t="shared" si="619"/>
        <v>#DIV/0!</v>
      </c>
      <c r="AI298" s="162">
        <v>0</v>
      </c>
      <c r="AJ298" s="163">
        <v>0</v>
      </c>
      <c r="AK298" s="173" t="e">
        <f t="shared" si="620"/>
        <v>#DIV/0!</v>
      </c>
      <c r="AL298" s="162">
        <v>0</v>
      </c>
      <c r="AM298" s="163">
        <v>0</v>
      </c>
      <c r="AN298" s="173" t="e">
        <f t="shared" si="621"/>
        <v>#DIV/0!</v>
      </c>
      <c r="AO298" s="162">
        <v>0</v>
      </c>
      <c r="AP298" s="163">
        <v>0</v>
      </c>
      <c r="AQ298" s="173" t="e">
        <f t="shared" si="622"/>
        <v>#DIV/0!</v>
      </c>
      <c r="AR298" s="163"/>
    </row>
    <row r="299" spans="1:44" ht="15.6">
      <c r="A299" s="342" t="s">
        <v>317</v>
      </c>
      <c r="B299" s="343" t="s">
        <v>382</v>
      </c>
      <c r="C299" s="345"/>
      <c r="D299" s="168" t="s">
        <v>307</v>
      </c>
      <c r="E299" s="169">
        <f>E300+E301+E302</f>
        <v>10</v>
      </c>
      <c r="F299" s="170">
        <f t="shared" ref="F299:AP299" si="662">F300+F301+F302</f>
        <v>10</v>
      </c>
      <c r="G299" s="170">
        <f t="shared" si="653"/>
        <v>100</v>
      </c>
      <c r="H299" s="169">
        <f t="shared" si="662"/>
        <v>0</v>
      </c>
      <c r="I299" s="170">
        <f t="shared" si="662"/>
        <v>0</v>
      </c>
      <c r="J299" s="170" t="e">
        <f t="shared" si="612"/>
        <v>#DIV/0!</v>
      </c>
      <c r="K299" s="169">
        <f t="shared" ref="K299" si="663">K300+K301+K302</f>
        <v>0</v>
      </c>
      <c r="L299" s="170">
        <f t="shared" si="662"/>
        <v>0</v>
      </c>
      <c r="M299" s="170" t="e">
        <f t="shared" si="613"/>
        <v>#DIV/0!</v>
      </c>
      <c r="N299" s="169">
        <f t="shared" ref="N299" si="664">N300+N301+N302</f>
        <v>0</v>
      </c>
      <c r="O299" s="170">
        <f t="shared" si="662"/>
        <v>0</v>
      </c>
      <c r="P299" s="170" t="e">
        <f t="shared" si="614"/>
        <v>#DIV/0!</v>
      </c>
      <c r="Q299" s="169">
        <f t="shared" si="662"/>
        <v>0</v>
      </c>
      <c r="R299" s="170">
        <f t="shared" si="662"/>
        <v>0</v>
      </c>
      <c r="S299" s="170" t="e">
        <f t="shared" si="615"/>
        <v>#DIV/0!</v>
      </c>
      <c r="T299" s="169">
        <f t="shared" si="662"/>
        <v>0</v>
      </c>
      <c r="U299" s="170">
        <f t="shared" si="662"/>
        <v>0</v>
      </c>
      <c r="V299" s="170" t="e">
        <f t="shared" si="616"/>
        <v>#DIV/0!</v>
      </c>
      <c r="W299" s="169">
        <f t="shared" si="662"/>
        <v>10</v>
      </c>
      <c r="X299" s="170">
        <f t="shared" si="662"/>
        <v>10</v>
      </c>
      <c r="Y299" s="170">
        <f t="shared" si="617"/>
        <v>100</v>
      </c>
      <c r="Z299" s="169">
        <f t="shared" si="662"/>
        <v>0</v>
      </c>
      <c r="AA299" s="170">
        <f t="shared" si="662"/>
        <v>0</v>
      </c>
      <c r="AB299" s="170" t="e">
        <f t="shared" si="652"/>
        <v>#DIV/0!</v>
      </c>
      <c r="AC299" s="169">
        <f t="shared" si="662"/>
        <v>0</v>
      </c>
      <c r="AD299" s="170">
        <f t="shared" si="662"/>
        <v>0</v>
      </c>
      <c r="AE299" s="170" t="e">
        <f t="shared" si="618"/>
        <v>#DIV/0!</v>
      </c>
      <c r="AF299" s="169">
        <f t="shared" si="662"/>
        <v>0</v>
      </c>
      <c r="AG299" s="170">
        <f t="shared" si="662"/>
        <v>0</v>
      </c>
      <c r="AH299" s="170" t="e">
        <f t="shared" si="619"/>
        <v>#DIV/0!</v>
      </c>
      <c r="AI299" s="169">
        <f t="shared" si="662"/>
        <v>0</v>
      </c>
      <c r="AJ299" s="170">
        <f t="shared" si="662"/>
        <v>0</v>
      </c>
      <c r="AK299" s="170" t="e">
        <f t="shared" si="620"/>
        <v>#DIV/0!</v>
      </c>
      <c r="AL299" s="169">
        <f t="shared" si="662"/>
        <v>0</v>
      </c>
      <c r="AM299" s="170">
        <f t="shared" si="662"/>
        <v>0</v>
      </c>
      <c r="AN299" s="170" t="e">
        <f t="shared" si="621"/>
        <v>#DIV/0!</v>
      </c>
      <c r="AO299" s="169">
        <f t="shared" si="662"/>
        <v>0</v>
      </c>
      <c r="AP299" s="170">
        <f t="shared" si="662"/>
        <v>0</v>
      </c>
      <c r="AQ299" s="170" t="e">
        <f t="shared" si="622"/>
        <v>#DIV/0!</v>
      </c>
      <c r="AR299" s="177"/>
    </row>
    <row r="300" spans="1:44" ht="31.2">
      <c r="A300" s="342"/>
      <c r="B300" s="343"/>
      <c r="C300" s="345"/>
      <c r="D300" s="171" t="s">
        <v>2</v>
      </c>
      <c r="E300" s="169">
        <f t="shared" ref="E300:F302" si="665">H300+K300+N300+Q300+T300+W300+Z300+AC300+AF300+AI300+AL300+AO300</f>
        <v>0</v>
      </c>
      <c r="F300" s="172">
        <f t="shared" si="665"/>
        <v>0</v>
      </c>
      <c r="G300" s="173" t="e">
        <f t="shared" si="653"/>
        <v>#DIV/0!</v>
      </c>
      <c r="H300" s="162">
        <v>0</v>
      </c>
      <c r="I300" s="163">
        <v>0</v>
      </c>
      <c r="J300" s="173" t="e">
        <f t="shared" si="612"/>
        <v>#DIV/0!</v>
      </c>
      <c r="K300" s="162">
        <v>0</v>
      </c>
      <c r="L300" s="163">
        <v>0</v>
      </c>
      <c r="M300" s="173" t="e">
        <f t="shared" si="613"/>
        <v>#DIV/0!</v>
      </c>
      <c r="N300" s="162">
        <v>0</v>
      </c>
      <c r="O300" s="163">
        <v>0</v>
      </c>
      <c r="P300" s="173" t="e">
        <f t="shared" si="614"/>
        <v>#DIV/0!</v>
      </c>
      <c r="Q300" s="162">
        <v>0</v>
      </c>
      <c r="R300" s="163">
        <v>0</v>
      </c>
      <c r="S300" s="173" t="e">
        <f t="shared" si="615"/>
        <v>#DIV/0!</v>
      </c>
      <c r="T300" s="162"/>
      <c r="U300" s="163"/>
      <c r="V300" s="173" t="e">
        <f t="shared" si="616"/>
        <v>#DIV/0!</v>
      </c>
      <c r="W300" s="162">
        <v>0</v>
      </c>
      <c r="X300" s="163">
        <v>0</v>
      </c>
      <c r="Y300" s="173" t="e">
        <f t="shared" si="617"/>
        <v>#DIV/0!</v>
      </c>
      <c r="Z300" s="162">
        <v>0</v>
      </c>
      <c r="AA300" s="163">
        <v>0</v>
      </c>
      <c r="AB300" s="173" t="e">
        <f t="shared" si="652"/>
        <v>#DIV/0!</v>
      </c>
      <c r="AC300" s="162">
        <v>0</v>
      </c>
      <c r="AD300" s="163">
        <v>0</v>
      </c>
      <c r="AE300" s="173" t="e">
        <f t="shared" si="618"/>
        <v>#DIV/0!</v>
      </c>
      <c r="AF300" s="162">
        <v>0</v>
      </c>
      <c r="AG300" s="163">
        <v>0</v>
      </c>
      <c r="AH300" s="173" t="e">
        <f t="shared" si="619"/>
        <v>#DIV/0!</v>
      </c>
      <c r="AI300" s="162">
        <v>0</v>
      </c>
      <c r="AJ300" s="163">
        <v>0</v>
      </c>
      <c r="AK300" s="173" t="e">
        <f t="shared" si="620"/>
        <v>#DIV/0!</v>
      </c>
      <c r="AL300" s="162">
        <v>0</v>
      </c>
      <c r="AM300" s="163">
        <v>0</v>
      </c>
      <c r="AN300" s="173" t="e">
        <f t="shared" si="621"/>
        <v>#DIV/0!</v>
      </c>
      <c r="AO300" s="162">
        <v>0</v>
      </c>
      <c r="AP300" s="163">
        <v>0</v>
      </c>
      <c r="AQ300" s="173" t="e">
        <f t="shared" si="622"/>
        <v>#DIV/0!</v>
      </c>
      <c r="AR300" s="163"/>
    </row>
    <row r="301" spans="1:44" ht="15.6">
      <c r="A301" s="342"/>
      <c r="B301" s="343"/>
      <c r="C301" s="345"/>
      <c r="D301" s="171" t="s">
        <v>43</v>
      </c>
      <c r="E301" s="169">
        <f t="shared" si="665"/>
        <v>10</v>
      </c>
      <c r="F301" s="172">
        <f t="shared" si="665"/>
        <v>10</v>
      </c>
      <c r="G301" s="173">
        <f t="shared" si="653"/>
        <v>100</v>
      </c>
      <c r="H301" s="162">
        <v>0</v>
      </c>
      <c r="I301" s="163">
        <v>0</v>
      </c>
      <c r="J301" s="173" t="e">
        <f t="shared" si="612"/>
        <v>#DIV/0!</v>
      </c>
      <c r="K301" s="162">
        <v>0</v>
      </c>
      <c r="L301" s="163">
        <v>0</v>
      </c>
      <c r="M301" s="173" t="e">
        <f t="shared" si="613"/>
        <v>#DIV/0!</v>
      </c>
      <c r="N301" s="162">
        <v>0</v>
      </c>
      <c r="O301" s="163">
        <v>0</v>
      </c>
      <c r="P301" s="173" t="e">
        <f t="shared" si="614"/>
        <v>#DIV/0!</v>
      </c>
      <c r="Q301" s="162">
        <v>0</v>
      </c>
      <c r="R301" s="163">
        <v>0</v>
      </c>
      <c r="S301" s="173" t="e">
        <f t="shared" si="615"/>
        <v>#DIV/0!</v>
      </c>
      <c r="T301" s="162">
        <v>0</v>
      </c>
      <c r="U301" s="163"/>
      <c r="V301" s="173" t="e">
        <f t="shared" si="616"/>
        <v>#DIV/0!</v>
      </c>
      <c r="W301" s="162">
        <v>10</v>
      </c>
      <c r="X301" s="163">
        <v>10</v>
      </c>
      <c r="Y301" s="173">
        <f t="shared" si="617"/>
        <v>100</v>
      </c>
      <c r="Z301" s="162">
        <v>0</v>
      </c>
      <c r="AA301" s="163">
        <v>0</v>
      </c>
      <c r="AB301" s="173" t="e">
        <f t="shared" si="652"/>
        <v>#DIV/0!</v>
      </c>
      <c r="AC301" s="162">
        <v>0</v>
      </c>
      <c r="AD301" s="163">
        <v>0</v>
      </c>
      <c r="AE301" s="173" t="e">
        <f t="shared" si="618"/>
        <v>#DIV/0!</v>
      </c>
      <c r="AF301" s="162">
        <v>0</v>
      </c>
      <c r="AG301" s="163">
        <v>0</v>
      </c>
      <c r="AH301" s="173" t="e">
        <f t="shared" si="619"/>
        <v>#DIV/0!</v>
      </c>
      <c r="AI301" s="162">
        <v>0</v>
      </c>
      <c r="AJ301" s="163">
        <v>0</v>
      </c>
      <c r="AK301" s="173" t="e">
        <f t="shared" si="620"/>
        <v>#DIV/0!</v>
      </c>
      <c r="AL301" s="162">
        <v>0</v>
      </c>
      <c r="AM301" s="163">
        <v>0</v>
      </c>
      <c r="AN301" s="173" t="e">
        <f t="shared" si="621"/>
        <v>#DIV/0!</v>
      </c>
      <c r="AO301" s="162">
        <v>0</v>
      </c>
      <c r="AP301" s="163">
        <v>0</v>
      </c>
      <c r="AQ301" s="173" t="e">
        <f t="shared" si="622"/>
        <v>#DIV/0!</v>
      </c>
      <c r="AR301" s="163"/>
    </row>
    <row r="302" spans="1:44" ht="31.2">
      <c r="A302" s="342"/>
      <c r="B302" s="343"/>
      <c r="C302" s="345"/>
      <c r="D302" s="171" t="s">
        <v>308</v>
      </c>
      <c r="E302" s="169">
        <f t="shared" si="665"/>
        <v>0</v>
      </c>
      <c r="F302" s="172">
        <f t="shared" si="665"/>
        <v>0</v>
      </c>
      <c r="G302" s="173" t="e">
        <f t="shared" si="653"/>
        <v>#DIV/0!</v>
      </c>
      <c r="H302" s="162">
        <v>0</v>
      </c>
      <c r="I302" s="163">
        <v>0</v>
      </c>
      <c r="J302" s="173" t="e">
        <f t="shared" si="612"/>
        <v>#DIV/0!</v>
      </c>
      <c r="K302" s="162">
        <v>0</v>
      </c>
      <c r="L302" s="163">
        <v>0</v>
      </c>
      <c r="M302" s="173" t="e">
        <f t="shared" si="613"/>
        <v>#DIV/0!</v>
      </c>
      <c r="N302" s="162">
        <v>0</v>
      </c>
      <c r="O302" s="163">
        <v>0</v>
      </c>
      <c r="P302" s="173" t="e">
        <f t="shared" si="614"/>
        <v>#DIV/0!</v>
      </c>
      <c r="Q302" s="162">
        <v>0</v>
      </c>
      <c r="R302" s="163">
        <v>0</v>
      </c>
      <c r="S302" s="173" t="e">
        <f t="shared" si="615"/>
        <v>#DIV/0!</v>
      </c>
      <c r="T302" s="162"/>
      <c r="U302" s="163"/>
      <c r="V302" s="173" t="e">
        <f t="shared" si="616"/>
        <v>#DIV/0!</v>
      </c>
      <c r="W302" s="162">
        <v>0</v>
      </c>
      <c r="X302" s="163">
        <v>0</v>
      </c>
      <c r="Y302" s="173" t="e">
        <f t="shared" si="617"/>
        <v>#DIV/0!</v>
      </c>
      <c r="Z302" s="162">
        <v>0</v>
      </c>
      <c r="AA302" s="163">
        <v>0</v>
      </c>
      <c r="AB302" s="173" t="e">
        <f t="shared" si="652"/>
        <v>#DIV/0!</v>
      </c>
      <c r="AC302" s="162">
        <v>0</v>
      </c>
      <c r="AD302" s="163">
        <v>0</v>
      </c>
      <c r="AE302" s="173" t="e">
        <f t="shared" si="618"/>
        <v>#DIV/0!</v>
      </c>
      <c r="AF302" s="162">
        <v>0</v>
      </c>
      <c r="AG302" s="163">
        <v>0</v>
      </c>
      <c r="AH302" s="173" t="e">
        <f t="shared" si="619"/>
        <v>#DIV/0!</v>
      </c>
      <c r="AI302" s="162">
        <v>0</v>
      </c>
      <c r="AJ302" s="163">
        <v>0</v>
      </c>
      <c r="AK302" s="173" t="e">
        <f t="shared" si="620"/>
        <v>#DIV/0!</v>
      </c>
      <c r="AL302" s="162">
        <v>0</v>
      </c>
      <c r="AM302" s="163">
        <v>0</v>
      </c>
      <c r="AN302" s="173" t="e">
        <f t="shared" si="621"/>
        <v>#DIV/0!</v>
      </c>
      <c r="AO302" s="162">
        <v>0</v>
      </c>
      <c r="AP302" s="163">
        <v>0</v>
      </c>
      <c r="AQ302" s="173" t="e">
        <f t="shared" si="622"/>
        <v>#DIV/0!</v>
      </c>
      <c r="AR302" s="163"/>
    </row>
    <row r="303" spans="1:44" ht="15.6">
      <c r="A303" s="342" t="s">
        <v>319</v>
      </c>
      <c r="B303" s="343" t="s">
        <v>383</v>
      </c>
      <c r="C303" s="345"/>
      <c r="D303" s="168" t="s">
        <v>307</v>
      </c>
      <c r="E303" s="169">
        <f>E304+E305+E306</f>
        <v>10</v>
      </c>
      <c r="F303" s="170">
        <f t="shared" ref="F303:AP303" si="666">F304+F305+F306</f>
        <v>0</v>
      </c>
      <c r="G303" s="170">
        <f t="shared" si="653"/>
        <v>0</v>
      </c>
      <c r="H303" s="169">
        <f t="shared" si="666"/>
        <v>0</v>
      </c>
      <c r="I303" s="170">
        <f t="shared" si="666"/>
        <v>0</v>
      </c>
      <c r="J303" s="170" t="e">
        <f t="shared" si="612"/>
        <v>#DIV/0!</v>
      </c>
      <c r="K303" s="169">
        <f t="shared" ref="K303" si="667">K304+K305+K306</f>
        <v>0</v>
      </c>
      <c r="L303" s="170">
        <f t="shared" si="666"/>
        <v>0</v>
      </c>
      <c r="M303" s="170" t="e">
        <f t="shared" si="613"/>
        <v>#DIV/0!</v>
      </c>
      <c r="N303" s="169">
        <f t="shared" ref="N303" si="668">N304+N305+N306</f>
        <v>0</v>
      </c>
      <c r="O303" s="170">
        <f t="shared" si="666"/>
        <v>0</v>
      </c>
      <c r="P303" s="170" t="e">
        <f t="shared" si="614"/>
        <v>#DIV/0!</v>
      </c>
      <c r="Q303" s="169">
        <f t="shared" si="666"/>
        <v>0</v>
      </c>
      <c r="R303" s="170">
        <f t="shared" si="666"/>
        <v>0</v>
      </c>
      <c r="S303" s="170" t="e">
        <f t="shared" si="615"/>
        <v>#DIV/0!</v>
      </c>
      <c r="T303" s="169">
        <f t="shared" si="666"/>
        <v>0</v>
      </c>
      <c r="U303" s="170">
        <f t="shared" si="666"/>
        <v>0</v>
      </c>
      <c r="V303" s="170" t="e">
        <f t="shared" si="616"/>
        <v>#DIV/0!</v>
      </c>
      <c r="W303" s="169">
        <f t="shared" si="666"/>
        <v>0</v>
      </c>
      <c r="X303" s="170">
        <f t="shared" si="666"/>
        <v>0</v>
      </c>
      <c r="Y303" s="170" t="e">
        <f t="shared" si="617"/>
        <v>#DIV/0!</v>
      </c>
      <c r="Z303" s="169">
        <f t="shared" si="666"/>
        <v>0</v>
      </c>
      <c r="AA303" s="170">
        <f t="shared" si="666"/>
        <v>0</v>
      </c>
      <c r="AB303" s="170" t="e">
        <f t="shared" si="652"/>
        <v>#DIV/0!</v>
      </c>
      <c r="AC303" s="169">
        <f t="shared" si="666"/>
        <v>0</v>
      </c>
      <c r="AD303" s="170">
        <f t="shared" si="666"/>
        <v>0</v>
      </c>
      <c r="AE303" s="170" t="e">
        <f t="shared" si="618"/>
        <v>#DIV/0!</v>
      </c>
      <c r="AF303" s="169">
        <f t="shared" si="666"/>
        <v>0</v>
      </c>
      <c r="AG303" s="170">
        <f t="shared" si="666"/>
        <v>0</v>
      </c>
      <c r="AH303" s="170" t="e">
        <f t="shared" si="619"/>
        <v>#DIV/0!</v>
      </c>
      <c r="AI303" s="169">
        <f t="shared" si="666"/>
        <v>0</v>
      </c>
      <c r="AJ303" s="170">
        <f t="shared" si="666"/>
        <v>0</v>
      </c>
      <c r="AK303" s="170" t="e">
        <f t="shared" si="620"/>
        <v>#DIV/0!</v>
      </c>
      <c r="AL303" s="169">
        <f t="shared" si="666"/>
        <v>10</v>
      </c>
      <c r="AM303" s="170">
        <f t="shared" si="666"/>
        <v>0</v>
      </c>
      <c r="AN303" s="170">
        <f t="shared" si="621"/>
        <v>0</v>
      </c>
      <c r="AO303" s="169">
        <f t="shared" si="666"/>
        <v>0</v>
      </c>
      <c r="AP303" s="170">
        <f t="shared" si="666"/>
        <v>0</v>
      </c>
      <c r="AQ303" s="170" t="e">
        <f t="shared" si="622"/>
        <v>#DIV/0!</v>
      </c>
      <c r="AR303" s="177"/>
    </row>
    <row r="304" spans="1:44" ht="31.2">
      <c r="A304" s="342"/>
      <c r="B304" s="343"/>
      <c r="C304" s="345"/>
      <c r="D304" s="171" t="s">
        <v>2</v>
      </c>
      <c r="E304" s="169">
        <f t="shared" ref="E304:F306" si="669">H304+K304+N304+Q304+T304+W304+Z304+AC304+AF304+AI304+AL304+AO304</f>
        <v>0</v>
      </c>
      <c r="F304" s="172">
        <f t="shared" si="669"/>
        <v>0</v>
      </c>
      <c r="G304" s="173" t="e">
        <f t="shared" si="653"/>
        <v>#DIV/0!</v>
      </c>
      <c r="H304" s="162">
        <v>0</v>
      </c>
      <c r="I304" s="163">
        <v>0</v>
      </c>
      <c r="J304" s="173" t="e">
        <f t="shared" si="612"/>
        <v>#DIV/0!</v>
      </c>
      <c r="K304" s="162">
        <v>0</v>
      </c>
      <c r="L304" s="163">
        <v>0</v>
      </c>
      <c r="M304" s="173" t="e">
        <f t="shared" si="613"/>
        <v>#DIV/0!</v>
      </c>
      <c r="N304" s="162">
        <v>0</v>
      </c>
      <c r="O304" s="163">
        <v>0</v>
      </c>
      <c r="P304" s="173" t="e">
        <f t="shared" si="614"/>
        <v>#DIV/0!</v>
      </c>
      <c r="Q304" s="162">
        <v>0</v>
      </c>
      <c r="R304" s="163">
        <v>0</v>
      </c>
      <c r="S304" s="173" t="e">
        <f t="shared" si="615"/>
        <v>#DIV/0!</v>
      </c>
      <c r="T304" s="162">
        <v>0</v>
      </c>
      <c r="U304" s="163">
        <v>0</v>
      </c>
      <c r="V304" s="173" t="e">
        <f t="shared" si="616"/>
        <v>#DIV/0!</v>
      </c>
      <c r="W304" s="162">
        <v>0</v>
      </c>
      <c r="X304" s="163">
        <v>0</v>
      </c>
      <c r="Y304" s="173" t="e">
        <f t="shared" si="617"/>
        <v>#DIV/0!</v>
      </c>
      <c r="Z304" s="162">
        <v>0</v>
      </c>
      <c r="AA304" s="163">
        <v>0</v>
      </c>
      <c r="AB304" s="173" t="e">
        <f t="shared" si="652"/>
        <v>#DIV/0!</v>
      </c>
      <c r="AC304" s="162">
        <v>0</v>
      </c>
      <c r="AD304" s="163">
        <v>0</v>
      </c>
      <c r="AE304" s="173" t="e">
        <f t="shared" si="618"/>
        <v>#DIV/0!</v>
      </c>
      <c r="AF304" s="162">
        <v>0</v>
      </c>
      <c r="AG304" s="163">
        <v>0</v>
      </c>
      <c r="AH304" s="173" t="e">
        <f t="shared" si="619"/>
        <v>#DIV/0!</v>
      </c>
      <c r="AI304" s="162">
        <v>0</v>
      </c>
      <c r="AJ304" s="163">
        <v>0</v>
      </c>
      <c r="AK304" s="173" t="e">
        <f t="shared" si="620"/>
        <v>#DIV/0!</v>
      </c>
      <c r="AL304" s="162"/>
      <c r="AM304" s="163"/>
      <c r="AN304" s="173" t="e">
        <f t="shared" si="621"/>
        <v>#DIV/0!</v>
      </c>
      <c r="AO304" s="162">
        <v>0</v>
      </c>
      <c r="AP304" s="163">
        <v>0</v>
      </c>
      <c r="AQ304" s="173" t="e">
        <f t="shared" si="622"/>
        <v>#DIV/0!</v>
      </c>
      <c r="AR304" s="163"/>
    </row>
    <row r="305" spans="1:44" ht="15.6">
      <c r="A305" s="342"/>
      <c r="B305" s="343"/>
      <c r="C305" s="345"/>
      <c r="D305" s="171" t="s">
        <v>43</v>
      </c>
      <c r="E305" s="169">
        <f t="shared" si="669"/>
        <v>10</v>
      </c>
      <c r="F305" s="172">
        <f t="shared" si="669"/>
        <v>0</v>
      </c>
      <c r="G305" s="173">
        <f t="shared" si="653"/>
        <v>0</v>
      </c>
      <c r="H305" s="162">
        <v>0</v>
      </c>
      <c r="I305" s="163">
        <v>0</v>
      </c>
      <c r="J305" s="173" t="e">
        <f t="shared" si="612"/>
        <v>#DIV/0!</v>
      </c>
      <c r="K305" s="162">
        <v>0</v>
      </c>
      <c r="L305" s="163">
        <v>0</v>
      </c>
      <c r="M305" s="173" t="e">
        <f t="shared" si="613"/>
        <v>#DIV/0!</v>
      </c>
      <c r="N305" s="162">
        <v>0</v>
      </c>
      <c r="O305" s="163">
        <v>0</v>
      </c>
      <c r="P305" s="173" t="e">
        <f t="shared" si="614"/>
        <v>#DIV/0!</v>
      </c>
      <c r="Q305" s="162">
        <v>0</v>
      </c>
      <c r="R305" s="163">
        <v>0</v>
      </c>
      <c r="S305" s="173" t="e">
        <f t="shared" si="615"/>
        <v>#DIV/0!</v>
      </c>
      <c r="T305" s="162">
        <v>0</v>
      </c>
      <c r="U305" s="163">
        <v>0</v>
      </c>
      <c r="V305" s="173" t="e">
        <f t="shared" si="616"/>
        <v>#DIV/0!</v>
      </c>
      <c r="W305" s="162">
        <v>0</v>
      </c>
      <c r="X305" s="163">
        <v>0</v>
      </c>
      <c r="Y305" s="173" t="e">
        <f t="shared" si="617"/>
        <v>#DIV/0!</v>
      </c>
      <c r="Z305" s="162">
        <v>0</v>
      </c>
      <c r="AA305" s="163">
        <v>0</v>
      </c>
      <c r="AB305" s="173" t="e">
        <f t="shared" si="652"/>
        <v>#DIV/0!</v>
      </c>
      <c r="AC305" s="162">
        <v>0</v>
      </c>
      <c r="AD305" s="163">
        <v>0</v>
      </c>
      <c r="AE305" s="173" t="e">
        <f t="shared" si="618"/>
        <v>#DIV/0!</v>
      </c>
      <c r="AF305" s="162">
        <v>0</v>
      </c>
      <c r="AG305" s="163">
        <v>0</v>
      </c>
      <c r="AH305" s="173" t="e">
        <f t="shared" si="619"/>
        <v>#DIV/0!</v>
      </c>
      <c r="AI305" s="162">
        <v>0</v>
      </c>
      <c r="AJ305" s="163">
        <v>0</v>
      </c>
      <c r="AK305" s="173" t="e">
        <f t="shared" si="620"/>
        <v>#DIV/0!</v>
      </c>
      <c r="AL305" s="162">
        <v>10</v>
      </c>
      <c r="AM305" s="163"/>
      <c r="AN305" s="173">
        <f t="shared" si="621"/>
        <v>0</v>
      </c>
      <c r="AO305" s="162">
        <v>0</v>
      </c>
      <c r="AP305" s="163">
        <v>0</v>
      </c>
      <c r="AQ305" s="173" t="e">
        <f t="shared" si="622"/>
        <v>#DIV/0!</v>
      </c>
      <c r="AR305" s="163"/>
    </row>
    <row r="306" spans="1:44" ht="31.2">
      <c r="A306" s="342"/>
      <c r="B306" s="343"/>
      <c r="C306" s="345"/>
      <c r="D306" s="171" t="s">
        <v>308</v>
      </c>
      <c r="E306" s="169">
        <f t="shared" si="669"/>
        <v>0</v>
      </c>
      <c r="F306" s="172">
        <f t="shared" si="669"/>
        <v>0</v>
      </c>
      <c r="G306" s="173" t="e">
        <f t="shared" si="653"/>
        <v>#DIV/0!</v>
      </c>
      <c r="H306" s="162">
        <v>0</v>
      </c>
      <c r="I306" s="163">
        <v>0</v>
      </c>
      <c r="J306" s="173" t="e">
        <f t="shared" si="612"/>
        <v>#DIV/0!</v>
      </c>
      <c r="K306" s="162">
        <v>0</v>
      </c>
      <c r="L306" s="163">
        <v>0</v>
      </c>
      <c r="M306" s="173" t="e">
        <f t="shared" si="613"/>
        <v>#DIV/0!</v>
      </c>
      <c r="N306" s="162">
        <v>0</v>
      </c>
      <c r="O306" s="163">
        <v>0</v>
      </c>
      <c r="P306" s="173" t="e">
        <f t="shared" si="614"/>
        <v>#DIV/0!</v>
      </c>
      <c r="Q306" s="162">
        <v>0</v>
      </c>
      <c r="R306" s="163">
        <v>0</v>
      </c>
      <c r="S306" s="173" t="e">
        <f t="shared" si="615"/>
        <v>#DIV/0!</v>
      </c>
      <c r="T306" s="162">
        <v>0</v>
      </c>
      <c r="U306" s="163">
        <v>0</v>
      </c>
      <c r="V306" s="173" t="e">
        <f t="shared" si="616"/>
        <v>#DIV/0!</v>
      </c>
      <c r="W306" s="162">
        <v>0</v>
      </c>
      <c r="X306" s="163">
        <v>0</v>
      </c>
      <c r="Y306" s="173" t="e">
        <f t="shared" si="617"/>
        <v>#DIV/0!</v>
      </c>
      <c r="Z306" s="162">
        <v>0</v>
      </c>
      <c r="AA306" s="163">
        <v>0</v>
      </c>
      <c r="AB306" s="173" t="e">
        <f t="shared" si="652"/>
        <v>#DIV/0!</v>
      </c>
      <c r="AC306" s="162">
        <v>0</v>
      </c>
      <c r="AD306" s="163">
        <v>0</v>
      </c>
      <c r="AE306" s="173" t="e">
        <f t="shared" si="618"/>
        <v>#DIV/0!</v>
      </c>
      <c r="AF306" s="162">
        <v>0</v>
      </c>
      <c r="AG306" s="163">
        <v>0</v>
      </c>
      <c r="AH306" s="173" t="e">
        <f t="shared" si="619"/>
        <v>#DIV/0!</v>
      </c>
      <c r="AI306" s="162">
        <v>0</v>
      </c>
      <c r="AJ306" s="163">
        <v>0</v>
      </c>
      <c r="AK306" s="173" t="e">
        <f t="shared" si="620"/>
        <v>#DIV/0!</v>
      </c>
      <c r="AL306" s="162"/>
      <c r="AM306" s="163"/>
      <c r="AN306" s="173" t="e">
        <f t="shared" si="621"/>
        <v>#DIV/0!</v>
      </c>
      <c r="AO306" s="162">
        <v>0</v>
      </c>
      <c r="AP306" s="163">
        <v>0</v>
      </c>
      <c r="AQ306" s="173" t="e">
        <f t="shared" si="622"/>
        <v>#DIV/0!</v>
      </c>
      <c r="AR306" s="163"/>
    </row>
    <row r="307" spans="1:44" ht="15.6">
      <c r="A307" s="342" t="s">
        <v>12</v>
      </c>
      <c r="B307" s="343" t="s">
        <v>384</v>
      </c>
      <c r="C307" s="345"/>
      <c r="D307" s="168" t="s">
        <v>307</v>
      </c>
      <c r="E307" s="169">
        <f>E308+E309+E310</f>
        <v>10</v>
      </c>
      <c r="F307" s="170">
        <f t="shared" ref="F307:AP307" si="670">F308+F309+F310</f>
        <v>0</v>
      </c>
      <c r="G307" s="170">
        <f t="shared" si="653"/>
        <v>0</v>
      </c>
      <c r="H307" s="169">
        <f t="shared" si="670"/>
        <v>0</v>
      </c>
      <c r="I307" s="170">
        <f t="shared" si="670"/>
        <v>0</v>
      </c>
      <c r="J307" s="170" t="e">
        <f t="shared" si="612"/>
        <v>#DIV/0!</v>
      </c>
      <c r="K307" s="169">
        <f t="shared" ref="K307" si="671">K308+K309+K310</f>
        <v>0</v>
      </c>
      <c r="L307" s="170">
        <f t="shared" si="670"/>
        <v>0</v>
      </c>
      <c r="M307" s="170" t="e">
        <f t="shared" si="613"/>
        <v>#DIV/0!</v>
      </c>
      <c r="N307" s="169">
        <f t="shared" ref="N307" si="672">N308+N309+N310</f>
        <v>0</v>
      </c>
      <c r="O307" s="170">
        <f t="shared" si="670"/>
        <v>0</v>
      </c>
      <c r="P307" s="170" t="e">
        <f t="shared" si="614"/>
        <v>#DIV/0!</v>
      </c>
      <c r="Q307" s="169">
        <f t="shared" si="670"/>
        <v>0</v>
      </c>
      <c r="R307" s="170">
        <f t="shared" si="670"/>
        <v>0</v>
      </c>
      <c r="S307" s="170" t="e">
        <f t="shared" si="615"/>
        <v>#DIV/0!</v>
      </c>
      <c r="T307" s="169">
        <f t="shared" si="670"/>
        <v>0</v>
      </c>
      <c r="U307" s="170">
        <f t="shared" si="670"/>
        <v>0</v>
      </c>
      <c r="V307" s="170" t="e">
        <f t="shared" si="616"/>
        <v>#DIV/0!</v>
      </c>
      <c r="W307" s="169">
        <f t="shared" si="670"/>
        <v>0</v>
      </c>
      <c r="X307" s="170">
        <f t="shared" si="670"/>
        <v>0</v>
      </c>
      <c r="Y307" s="170" t="e">
        <f t="shared" si="617"/>
        <v>#DIV/0!</v>
      </c>
      <c r="Z307" s="169">
        <f t="shared" si="670"/>
        <v>0</v>
      </c>
      <c r="AA307" s="170">
        <f t="shared" si="670"/>
        <v>0</v>
      </c>
      <c r="AB307" s="170" t="e">
        <f t="shared" si="652"/>
        <v>#DIV/0!</v>
      </c>
      <c r="AC307" s="169">
        <f t="shared" si="670"/>
        <v>0</v>
      </c>
      <c r="AD307" s="170">
        <f t="shared" si="670"/>
        <v>0</v>
      </c>
      <c r="AE307" s="170" t="e">
        <f t="shared" si="618"/>
        <v>#DIV/0!</v>
      </c>
      <c r="AF307" s="169">
        <f t="shared" si="670"/>
        <v>0</v>
      </c>
      <c r="AG307" s="170">
        <f t="shared" si="670"/>
        <v>0</v>
      </c>
      <c r="AH307" s="170" t="e">
        <f t="shared" si="619"/>
        <v>#DIV/0!</v>
      </c>
      <c r="AI307" s="169">
        <f t="shared" si="670"/>
        <v>10</v>
      </c>
      <c r="AJ307" s="170">
        <f t="shared" si="670"/>
        <v>0</v>
      </c>
      <c r="AK307" s="170">
        <f t="shared" si="620"/>
        <v>0</v>
      </c>
      <c r="AL307" s="169">
        <f t="shared" si="670"/>
        <v>0</v>
      </c>
      <c r="AM307" s="170">
        <f t="shared" si="670"/>
        <v>0</v>
      </c>
      <c r="AN307" s="170" t="e">
        <f t="shared" si="621"/>
        <v>#DIV/0!</v>
      </c>
      <c r="AO307" s="169">
        <f t="shared" si="670"/>
        <v>0</v>
      </c>
      <c r="AP307" s="170">
        <f t="shared" si="670"/>
        <v>0</v>
      </c>
      <c r="AQ307" s="170" t="e">
        <f t="shared" si="622"/>
        <v>#DIV/0!</v>
      </c>
      <c r="AR307" s="177"/>
    </row>
    <row r="308" spans="1:44" ht="31.2">
      <c r="A308" s="342"/>
      <c r="B308" s="343"/>
      <c r="C308" s="345"/>
      <c r="D308" s="171" t="s">
        <v>2</v>
      </c>
      <c r="E308" s="169">
        <f t="shared" ref="E308:F310" si="673">H308+K308+N308+Q308+T308+W308+Z308+AC308+AF308+AI308+AL308+AO308</f>
        <v>0</v>
      </c>
      <c r="F308" s="172">
        <f t="shared" si="673"/>
        <v>0</v>
      </c>
      <c r="G308" s="173" t="e">
        <f t="shared" si="653"/>
        <v>#DIV/0!</v>
      </c>
      <c r="H308" s="162">
        <v>0</v>
      </c>
      <c r="I308" s="163">
        <v>0</v>
      </c>
      <c r="J308" s="173" t="e">
        <f t="shared" si="612"/>
        <v>#DIV/0!</v>
      </c>
      <c r="K308" s="162">
        <v>0</v>
      </c>
      <c r="L308" s="163">
        <v>0</v>
      </c>
      <c r="M308" s="173" t="e">
        <f t="shared" si="613"/>
        <v>#DIV/0!</v>
      </c>
      <c r="N308" s="162">
        <v>0</v>
      </c>
      <c r="O308" s="163">
        <v>0</v>
      </c>
      <c r="P308" s="173" t="e">
        <f t="shared" si="614"/>
        <v>#DIV/0!</v>
      </c>
      <c r="Q308" s="162">
        <v>0</v>
      </c>
      <c r="R308" s="163">
        <v>0</v>
      </c>
      <c r="S308" s="173" t="e">
        <f t="shared" si="615"/>
        <v>#DIV/0!</v>
      </c>
      <c r="T308" s="162">
        <v>0</v>
      </c>
      <c r="U308" s="163">
        <v>0</v>
      </c>
      <c r="V308" s="173" t="e">
        <f t="shared" si="616"/>
        <v>#DIV/0!</v>
      </c>
      <c r="W308" s="162">
        <v>0</v>
      </c>
      <c r="X308" s="163">
        <v>0</v>
      </c>
      <c r="Y308" s="173" t="e">
        <f t="shared" si="617"/>
        <v>#DIV/0!</v>
      </c>
      <c r="Z308" s="162">
        <v>0</v>
      </c>
      <c r="AA308" s="163">
        <v>0</v>
      </c>
      <c r="AB308" s="173" t="e">
        <f t="shared" si="652"/>
        <v>#DIV/0!</v>
      </c>
      <c r="AC308" s="162">
        <v>0</v>
      </c>
      <c r="AD308" s="163">
        <v>0</v>
      </c>
      <c r="AE308" s="173" t="e">
        <f t="shared" si="618"/>
        <v>#DIV/0!</v>
      </c>
      <c r="AF308" s="162">
        <v>0</v>
      </c>
      <c r="AG308" s="163">
        <v>0</v>
      </c>
      <c r="AH308" s="173" t="e">
        <f t="shared" si="619"/>
        <v>#DIV/0!</v>
      </c>
      <c r="AI308" s="162"/>
      <c r="AJ308" s="163"/>
      <c r="AK308" s="173" t="e">
        <f t="shared" si="620"/>
        <v>#DIV/0!</v>
      </c>
      <c r="AL308" s="162">
        <v>0</v>
      </c>
      <c r="AM308" s="163">
        <v>0</v>
      </c>
      <c r="AN308" s="173" t="e">
        <f t="shared" si="621"/>
        <v>#DIV/0!</v>
      </c>
      <c r="AO308" s="162">
        <v>0</v>
      </c>
      <c r="AP308" s="163">
        <v>0</v>
      </c>
      <c r="AQ308" s="173" t="e">
        <f t="shared" si="622"/>
        <v>#DIV/0!</v>
      </c>
      <c r="AR308" s="163"/>
    </row>
    <row r="309" spans="1:44" ht="15.6">
      <c r="A309" s="342"/>
      <c r="B309" s="343"/>
      <c r="C309" s="345"/>
      <c r="D309" s="171" t="s">
        <v>43</v>
      </c>
      <c r="E309" s="169">
        <f t="shared" si="673"/>
        <v>10</v>
      </c>
      <c r="F309" s="172">
        <f t="shared" si="673"/>
        <v>0</v>
      </c>
      <c r="G309" s="173">
        <f t="shared" si="653"/>
        <v>0</v>
      </c>
      <c r="H309" s="162">
        <v>0</v>
      </c>
      <c r="I309" s="163">
        <v>0</v>
      </c>
      <c r="J309" s="173" t="e">
        <f t="shared" si="612"/>
        <v>#DIV/0!</v>
      </c>
      <c r="K309" s="162">
        <v>0</v>
      </c>
      <c r="L309" s="163">
        <v>0</v>
      </c>
      <c r="M309" s="173" t="e">
        <f t="shared" si="613"/>
        <v>#DIV/0!</v>
      </c>
      <c r="N309" s="162">
        <v>0</v>
      </c>
      <c r="O309" s="163">
        <v>0</v>
      </c>
      <c r="P309" s="173" t="e">
        <f t="shared" si="614"/>
        <v>#DIV/0!</v>
      </c>
      <c r="Q309" s="162">
        <v>0</v>
      </c>
      <c r="R309" s="163">
        <v>0</v>
      </c>
      <c r="S309" s="173" t="e">
        <f t="shared" si="615"/>
        <v>#DIV/0!</v>
      </c>
      <c r="T309" s="162">
        <v>0</v>
      </c>
      <c r="U309" s="163">
        <v>0</v>
      </c>
      <c r="V309" s="173" t="e">
        <f t="shared" si="616"/>
        <v>#DIV/0!</v>
      </c>
      <c r="W309" s="162">
        <v>0</v>
      </c>
      <c r="X309" s="163">
        <v>0</v>
      </c>
      <c r="Y309" s="173" t="e">
        <f t="shared" si="617"/>
        <v>#DIV/0!</v>
      </c>
      <c r="Z309" s="162">
        <v>0</v>
      </c>
      <c r="AA309" s="163">
        <v>0</v>
      </c>
      <c r="AB309" s="173" t="e">
        <f t="shared" si="652"/>
        <v>#DIV/0!</v>
      </c>
      <c r="AC309" s="162">
        <v>0</v>
      </c>
      <c r="AD309" s="163">
        <v>0</v>
      </c>
      <c r="AE309" s="173" t="e">
        <f t="shared" si="618"/>
        <v>#DIV/0!</v>
      </c>
      <c r="AF309" s="162">
        <v>0</v>
      </c>
      <c r="AG309" s="163">
        <v>0</v>
      </c>
      <c r="AH309" s="173" t="e">
        <f t="shared" si="619"/>
        <v>#DIV/0!</v>
      </c>
      <c r="AI309" s="162">
        <v>10</v>
      </c>
      <c r="AJ309" s="163"/>
      <c r="AK309" s="173">
        <f t="shared" si="620"/>
        <v>0</v>
      </c>
      <c r="AL309" s="162">
        <v>0</v>
      </c>
      <c r="AM309" s="163">
        <v>0</v>
      </c>
      <c r="AN309" s="173" t="e">
        <f t="shared" si="621"/>
        <v>#DIV/0!</v>
      </c>
      <c r="AO309" s="162">
        <v>0</v>
      </c>
      <c r="AP309" s="163">
        <v>0</v>
      </c>
      <c r="AQ309" s="173" t="e">
        <f t="shared" si="622"/>
        <v>#DIV/0!</v>
      </c>
      <c r="AR309" s="163"/>
    </row>
    <row r="310" spans="1:44" ht="31.2">
      <c r="A310" s="342"/>
      <c r="B310" s="343"/>
      <c r="C310" s="345"/>
      <c r="D310" s="171" t="s">
        <v>308</v>
      </c>
      <c r="E310" s="169">
        <f t="shared" si="673"/>
        <v>0</v>
      </c>
      <c r="F310" s="172">
        <f t="shared" si="673"/>
        <v>0</v>
      </c>
      <c r="G310" s="173" t="e">
        <f t="shared" si="653"/>
        <v>#DIV/0!</v>
      </c>
      <c r="H310" s="162">
        <v>0</v>
      </c>
      <c r="I310" s="163">
        <v>0</v>
      </c>
      <c r="J310" s="173" t="e">
        <f t="shared" si="612"/>
        <v>#DIV/0!</v>
      </c>
      <c r="K310" s="162">
        <v>0</v>
      </c>
      <c r="L310" s="163">
        <v>0</v>
      </c>
      <c r="M310" s="173" t="e">
        <f t="shared" si="613"/>
        <v>#DIV/0!</v>
      </c>
      <c r="N310" s="162">
        <v>0</v>
      </c>
      <c r="O310" s="163">
        <v>0</v>
      </c>
      <c r="P310" s="173" t="e">
        <f t="shared" si="614"/>
        <v>#DIV/0!</v>
      </c>
      <c r="Q310" s="162">
        <v>0</v>
      </c>
      <c r="R310" s="163">
        <v>0</v>
      </c>
      <c r="S310" s="173" t="e">
        <f t="shared" si="615"/>
        <v>#DIV/0!</v>
      </c>
      <c r="T310" s="162">
        <v>0</v>
      </c>
      <c r="U310" s="163">
        <v>0</v>
      </c>
      <c r="V310" s="173" t="e">
        <f t="shared" si="616"/>
        <v>#DIV/0!</v>
      </c>
      <c r="W310" s="162">
        <v>0</v>
      </c>
      <c r="X310" s="163">
        <v>0</v>
      </c>
      <c r="Y310" s="173" t="e">
        <f t="shared" si="617"/>
        <v>#DIV/0!</v>
      </c>
      <c r="Z310" s="162">
        <v>0</v>
      </c>
      <c r="AA310" s="163">
        <v>0</v>
      </c>
      <c r="AB310" s="173" t="e">
        <f t="shared" si="652"/>
        <v>#DIV/0!</v>
      </c>
      <c r="AC310" s="162">
        <v>0</v>
      </c>
      <c r="AD310" s="163">
        <v>0</v>
      </c>
      <c r="AE310" s="173" t="e">
        <f t="shared" si="618"/>
        <v>#DIV/0!</v>
      </c>
      <c r="AF310" s="162">
        <v>0</v>
      </c>
      <c r="AG310" s="163">
        <v>0</v>
      </c>
      <c r="AH310" s="173" t="e">
        <f t="shared" si="619"/>
        <v>#DIV/0!</v>
      </c>
      <c r="AI310" s="162"/>
      <c r="AJ310" s="163"/>
      <c r="AK310" s="173" t="e">
        <f t="shared" si="620"/>
        <v>#DIV/0!</v>
      </c>
      <c r="AL310" s="162">
        <v>0</v>
      </c>
      <c r="AM310" s="163">
        <v>0</v>
      </c>
      <c r="AN310" s="173" t="e">
        <f t="shared" si="621"/>
        <v>#DIV/0!</v>
      </c>
      <c r="AO310" s="162">
        <v>0</v>
      </c>
      <c r="AP310" s="163">
        <v>0</v>
      </c>
      <c r="AQ310" s="173" t="e">
        <f t="shared" si="622"/>
        <v>#DIV/0!</v>
      </c>
      <c r="AR310" s="163"/>
    </row>
    <row r="311" spans="1:44" ht="15.6">
      <c r="A311" s="342" t="s">
        <v>323</v>
      </c>
      <c r="B311" s="343" t="s">
        <v>385</v>
      </c>
      <c r="C311" s="345"/>
      <c r="D311" s="168" t="s">
        <v>307</v>
      </c>
      <c r="E311" s="169">
        <f>E312+E313+E314</f>
        <v>15</v>
      </c>
      <c r="F311" s="170">
        <f t="shared" ref="F311:AP311" si="674">F312+F313+F314</f>
        <v>0</v>
      </c>
      <c r="G311" s="170">
        <f t="shared" si="653"/>
        <v>0</v>
      </c>
      <c r="H311" s="169">
        <f t="shared" si="674"/>
        <v>0</v>
      </c>
      <c r="I311" s="170">
        <f t="shared" si="674"/>
        <v>0</v>
      </c>
      <c r="J311" s="170" t="e">
        <f t="shared" si="612"/>
        <v>#DIV/0!</v>
      </c>
      <c r="K311" s="169">
        <f t="shared" ref="K311" si="675">K312+K313+K314</f>
        <v>0</v>
      </c>
      <c r="L311" s="170">
        <f t="shared" si="674"/>
        <v>0</v>
      </c>
      <c r="M311" s="170" t="e">
        <f t="shared" si="613"/>
        <v>#DIV/0!</v>
      </c>
      <c r="N311" s="169">
        <f t="shared" ref="N311" si="676">N312+N313+N314</f>
        <v>0</v>
      </c>
      <c r="O311" s="170">
        <f t="shared" si="674"/>
        <v>0</v>
      </c>
      <c r="P311" s="170" t="e">
        <f t="shared" si="614"/>
        <v>#DIV/0!</v>
      </c>
      <c r="Q311" s="169">
        <f t="shared" si="674"/>
        <v>0</v>
      </c>
      <c r="R311" s="170">
        <f t="shared" si="674"/>
        <v>0</v>
      </c>
      <c r="S311" s="170" t="e">
        <f t="shared" si="615"/>
        <v>#DIV/0!</v>
      </c>
      <c r="T311" s="169">
        <f t="shared" si="674"/>
        <v>0</v>
      </c>
      <c r="U311" s="170">
        <f t="shared" si="674"/>
        <v>0</v>
      </c>
      <c r="V311" s="170" t="e">
        <f t="shared" si="616"/>
        <v>#DIV/0!</v>
      </c>
      <c r="W311" s="169">
        <f t="shared" si="674"/>
        <v>0</v>
      </c>
      <c r="X311" s="170">
        <f t="shared" si="674"/>
        <v>0</v>
      </c>
      <c r="Y311" s="170" t="e">
        <f t="shared" si="617"/>
        <v>#DIV/0!</v>
      </c>
      <c r="Z311" s="169">
        <f t="shared" si="674"/>
        <v>0</v>
      </c>
      <c r="AA311" s="170">
        <f t="shared" si="674"/>
        <v>0</v>
      </c>
      <c r="AB311" s="170" t="e">
        <f t="shared" si="652"/>
        <v>#DIV/0!</v>
      </c>
      <c r="AC311" s="169">
        <f t="shared" si="674"/>
        <v>0</v>
      </c>
      <c r="AD311" s="170">
        <f t="shared" si="674"/>
        <v>0</v>
      </c>
      <c r="AE311" s="170" t="e">
        <f t="shared" si="618"/>
        <v>#DIV/0!</v>
      </c>
      <c r="AF311" s="169">
        <f t="shared" si="674"/>
        <v>0</v>
      </c>
      <c r="AG311" s="170">
        <f t="shared" si="674"/>
        <v>0</v>
      </c>
      <c r="AH311" s="170" t="e">
        <f t="shared" si="619"/>
        <v>#DIV/0!</v>
      </c>
      <c r="AI311" s="169">
        <f t="shared" si="674"/>
        <v>0</v>
      </c>
      <c r="AJ311" s="170">
        <f t="shared" si="674"/>
        <v>0</v>
      </c>
      <c r="AK311" s="170" t="e">
        <f t="shared" si="620"/>
        <v>#DIV/0!</v>
      </c>
      <c r="AL311" s="169">
        <f t="shared" si="674"/>
        <v>15</v>
      </c>
      <c r="AM311" s="170">
        <f t="shared" si="674"/>
        <v>0</v>
      </c>
      <c r="AN311" s="170">
        <f t="shared" si="621"/>
        <v>0</v>
      </c>
      <c r="AO311" s="169">
        <f t="shared" si="674"/>
        <v>0</v>
      </c>
      <c r="AP311" s="170">
        <f t="shared" si="674"/>
        <v>0</v>
      </c>
      <c r="AQ311" s="170" t="e">
        <f t="shared" si="622"/>
        <v>#DIV/0!</v>
      </c>
      <c r="AR311" s="177"/>
    </row>
    <row r="312" spans="1:44" ht="31.2">
      <c r="A312" s="342"/>
      <c r="B312" s="343"/>
      <c r="C312" s="345"/>
      <c r="D312" s="171" t="s">
        <v>2</v>
      </c>
      <c r="E312" s="169">
        <f t="shared" ref="E312:F314" si="677">H312+K312+N312+Q312+T312+W312+Z312+AC312+AF312+AI312+AL312+AO312</f>
        <v>0</v>
      </c>
      <c r="F312" s="172">
        <f t="shared" si="677"/>
        <v>0</v>
      </c>
      <c r="G312" s="173" t="e">
        <f t="shared" si="653"/>
        <v>#DIV/0!</v>
      </c>
      <c r="H312" s="162">
        <v>0</v>
      </c>
      <c r="I312" s="163">
        <v>0</v>
      </c>
      <c r="J312" s="173" t="e">
        <f t="shared" si="612"/>
        <v>#DIV/0!</v>
      </c>
      <c r="K312" s="162">
        <v>0</v>
      </c>
      <c r="L312" s="163">
        <v>0</v>
      </c>
      <c r="M312" s="173" t="e">
        <f t="shared" si="613"/>
        <v>#DIV/0!</v>
      </c>
      <c r="N312" s="162">
        <v>0</v>
      </c>
      <c r="O312" s="163">
        <v>0</v>
      </c>
      <c r="P312" s="173" t="e">
        <f t="shared" si="614"/>
        <v>#DIV/0!</v>
      </c>
      <c r="Q312" s="162">
        <v>0</v>
      </c>
      <c r="R312" s="163">
        <v>0</v>
      </c>
      <c r="S312" s="173" t="e">
        <f t="shared" si="615"/>
        <v>#DIV/0!</v>
      </c>
      <c r="T312" s="162">
        <v>0</v>
      </c>
      <c r="U312" s="163">
        <v>0</v>
      </c>
      <c r="V312" s="173" t="e">
        <f t="shared" si="616"/>
        <v>#DIV/0!</v>
      </c>
      <c r="W312" s="162">
        <v>0</v>
      </c>
      <c r="X312" s="163">
        <v>0</v>
      </c>
      <c r="Y312" s="173" t="e">
        <f t="shared" si="617"/>
        <v>#DIV/0!</v>
      </c>
      <c r="Z312" s="162">
        <v>0</v>
      </c>
      <c r="AA312" s="163">
        <v>0</v>
      </c>
      <c r="AB312" s="173" t="e">
        <f t="shared" si="652"/>
        <v>#DIV/0!</v>
      </c>
      <c r="AC312" s="162">
        <v>0</v>
      </c>
      <c r="AD312" s="163">
        <v>0</v>
      </c>
      <c r="AE312" s="173" t="e">
        <f t="shared" si="618"/>
        <v>#DIV/0!</v>
      </c>
      <c r="AF312" s="162">
        <v>0</v>
      </c>
      <c r="AG312" s="163">
        <v>0</v>
      </c>
      <c r="AH312" s="173" t="e">
        <f t="shared" si="619"/>
        <v>#DIV/0!</v>
      </c>
      <c r="AI312" s="162">
        <v>0</v>
      </c>
      <c r="AJ312" s="163">
        <v>0</v>
      </c>
      <c r="AK312" s="173" t="e">
        <f t="shared" si="620"/>
        <v>#DIV/0!</v>
      </c>
      <c r="AL312" s="162"/>
      <c r="AM312" s="163"/>
      <c r="AN312" s="173" t="e">
        <f t="shared" si="621"/>
        <v>#DIV/0!</v>
      </c>
      <c r="AO312" s="162">
        <v>0</v>
      </c>
      <c r="AP312" s="163">
        <v>0</v>
      </c>
      <c r="AQ312" s="173" t="e">
        <f t="shared" si="622"/>
        <v>#DIV/0!</v>
      </c>
      <c r="AR312" s="163"/>
    </row>
    <row r="313" spans="1:44" ht="15.6">
      <c r="A313" s="342"/>
      <c r="B313" s="343"/>
      <c r="C313" s="345"/>
      <c r="D313" s="171" t="s">
        <v>43</v>
      </c>
      <c r="E313" s="169">
        <f t="shared" si="677"/>
        <v>15</v>
      </c>
      <c r="F313" s="172">
        <f t="shared" si="677"/>
        <v>0</v>
      </c>
      <c r="G313" s="173">
        <f t="shared" si="653"/>
        <v>0</v>
      </c>
      <c r="H313" s="162">
        <v>0</v>
      </c>
      <c r="I313" s="163">
        <v>0</v>
      </c>
      <c r="J313" s="173" t="e">
        <f t="shared" si="612"/>
        <v>#DIV/0!</v>
      </c>
      <c r="K313" s="162">
        <v>0</v>
      </c>
      <c r="L313" s="163">
        <v>0</v>
      </c>
      <c r="M313" s="173" t="e">
        <f t="shared" si="613"/>
        <v>#DIV/0!</v>
      </c>
      <c r="N313" s="162">
        <v>0</v>
      </c>
      <c r="O313" s="163">
        <v>0</v>
      </c>
      <c r="P313" s="173" t="e">
        <f t="shared" si="614"/>
        <v>#DIV/0!</v>
      </c>
      <c r="Q313" s="162">
        <v>0</v>
      </c>
      <c r="R313" s="163">
        <v>0</v>
      </c>
      <c r="S313" s="173" t="e">
        <f t="shared" si="615"/>
        <v>#DIV/0!</v>
      </c>
      <c r="T313" s="162">
        <v>0</v>
      </c>
      <c r="U313" s="163">
        <v>0</v>
      </c>
      <c r="V313" s="173" t="e">
        <f t="shared" si="616"/>
        <v>#DIV/0!</v>
      </c>
      <c r="W313" s="162">
        <v>0</v>
      </c>
      <c r="X313" s="163">
        <v>0</v>
      </c>
      <c r="Y313" s="173" t="e">
        <f t="shared" si="617"/>
        <v>#DIV/0!</v>
      </c>
      <c r="Z313" s="162">
        <v>0</v>
      </c>
      <c r="AA313" s="163">
        <v>0</v>
      </c>
      <c r="AB313" s="173" t="e">
        <f t="shared" si="652"/>
        <v>#DIV/0!</v>
      </c>
      <c r="AC313" s="162">
        <v>0</v>
      </c>
      <c r="AD313" s="163">
        <v>0</v>
      </c>
      <c r="AE313" s="173" t="e">
        <f t="shared" si="618"/>
        <v>#DIV/0!</v>
      </c>
      <c r="AF313" s="162">
        <v>0</v>
      </c>
      <c r="AG313" s="163">
        <v>0</v>
      </c>
      <c r="AH313" s="173" t="e">
        <f t="shared" si="619"/>
        <v>#DIV/0!</v>
      </c>
      <c r="AI313" s="162">
        <v>0</v>
      </c>
      <c r="AJ313" s="163">
        <v>0</v>
      </c>
      <c r="AK313" s="173" t="e">
        <f t="shared" si="620"/>
        <v>#DIV/0!</v>
      </c>
      <c r="AL313" s="162">
        <v>15</v>
      </c>
      <c r="AM313" s="163"/>
      <c r="AN313" s="173">
        <f t="shared" si="621"/>
        <v>0</v>
      </c>
      <c r="AO313" s="162">
        <v>0</v>
      </c>
      <c r="AP313" s="163">
        <v>0</v>
      </c>
      <c r="AQ313" s="173" t="e">
        <f t="shared" si="622"/>
        <v>#DIV/0!</v>
      </c>
      <c r="AR313" s="163"/>
    </row>
    <row r="314" spans="1:44" ht="31.2">
      <c r="A314" s="342"/>
      <c r="B314" s="343"/>
      <c r="C314" s="345"/>
      <c r="D314" s="171" t="s">
        <v>308</v>
      </c>
      <c r="E314" s="169">
        <f t="shared" si="677"/>
        <v>0</v>
      </c>
      <c r="F314" s="172">
        <f t="shared" si="677"/>
        <v>0</v>
      </c>
      <c r="G314" s="173" t="e">
        <f t="shared" si="653"/>
        <v>#DIV/0!</v>
      </c>
      <c r="H314" s="162">
        <v>0</v>
      </c>
      <c r="I314" s="163">
        <v>0</v>
      </c>
      <c r="J314" s="173" t="e">
        <f t="shared" si="612"/>
        <v>#DIV/0!</v>
      </c>
      <c r="K314" s="162">
        <v>0</v>
      </c>
      <c r="L314" s="163">
        <v>0</v>
      </c>
      <c r="M314" s="173" t="e">
        <f t="shared" si="613"/>
        <v>#DIV/0!</v>
      </c>
      <c r="N314" s="162">
        <v>0</v>
      </c>
      <c r="O314" s="163">
        <v>0</v>
      </c>
      <c r="P314" s="173" t="e">
        <f t="shared" si="614"/>
        <v>#DIV/0!</v>
      </c>
      <c r="Q314" s="162">
        <v>0</v>
      </c>
      <c r="R314" s="163">
        <v>0</v>
      </c>
      <c r="S314" s="173" t="e">
        <f t="shared" si="615"/>
        <v>#DIV/0!</v>
      </c>
      <c r="T314" s="162">
        <v>0</v>
      </c>
      <c r="U314" s="163">
        <v>0</v>
      </c>
      <c r="V314" s="173" t="e">
        <f t="shared" si="616"/>
        <v>#DIV/0!</v>
      </c>
      <c r="W314" s="162">
        <v>0</v>
      </c>
      <c r="X314" s="163">
        <v>0</v>
      </c>
      <c r="Y314" s="173" t="e">
        <f t="shared" si="617"/>
        <v>#DIV/0!</v>
      </c>
      <c r="Z314" s="162">
        <v>0</v>
      </c>
      <c r="AA314" s="163">
        <v>0</v>
      </c>
      <c r="AB314" s="173" t="e">
        <f t="shared" si="652"/>
        <v>#DIV/0!</v>
      </c>
      <c r="AC314" s="162">
        <v>0</v>
      </c>
      <c r="AD314" s="163">
        <v>0</v>
      </c>
      <c r="AE314" s="173" t="e">
        <f t="shared" si="618"/>
        <v>#DIV/0!</v>
      </c>
      <c r="AF314" s="162">
        <v>0</v>
      </c>
      <c r="AG314" s="163">
        <v>0</v>
      </c>
      <c r="AH314" s="173" t="e">
        <f t="shared" si="619"/>
        <v>#DIV/0!</v>
      </c>
      <c r="AI314" s="162">
        <v>0</v>
      </c>
      <c r="AJ314" s="163">
        <v>0</v>
      </c>
      <c r="AK314" s="173" t="e">
        <f t="shared" si="620"/>
        <v>#DIV/0!</v>
      </c>
      <c r="AL314" s="162"/>
      <c r="AM314" s="163"/>
      <c r="AN314" s="173" t="e">
        <f t="shared" si="621"/>
        <v>#DIV/0!</v>
      </c>
      <c r="AO314" s="162">
        <v>0</v>
      </c>
      <c r="AP314" s="163">
        <v>0</v>
      </c>
      <c r="AQ314" s="173" t="e">
        <f t="shared" si="622"/>
        <v>#DIV/0!</v>
      </c>
      <c r="AR314" s="163"/>
    </row>
    <row r="315" spans="1:44" ht="15.6">
      <c r="A315" s="342" t="s">
        <v>332</v>
      </c>
      <c r="B315" s="343" t="s">
        <v>386</v>
      </c>
      <c r="C315" s="345"/>
      <c r="D315" s="168" t="s">
        <v>307</v>
      </c>
      <c r="E315" s="169">
        <f>E316+E317+E318</f>
        <v>10</v>
      </c>
      <c r="F315" s="170">
        <f t="shared" ref="F315:AP315" si="678">F316+F317+F318</f>
        <v>10</v>
      </c>
      <c r="G315" s="170">
        <f t="shared" si="653"/>
        <v>100</v>
      </c>
      <c r="H315" s="169">
        <f t="shared" si="678"/>
        <v>0</v>
      </c>
      <c r="I315" s="170">
        <f t="shared" si="678"/>
        <v>0</v>
      </c>
      <c r="J315" s="170" t="e">
        <f t="shared" si="612"/>
        <v>#DIV/0!</v>
      </c>
      <c r="K315" s="169">
        <f t="shared" ref="K315" si="679">K316+K317+K318</f>
        <v>0</v>
      </c>
      <c r="L315" s="170">
        <f t="shared" si="678"/>
        <v>0</v>
      </c>
      <c r="M315" s="170" t="e">
        <f t="shared" si="613"/>
        <v>#DIV/0!</v>
      </c>
      <c r="N315" s="169">
        <f t="shared" ref="N315" si="680">N316+N317+N318</f>
        <v>10</v>
      </c>
      <c r="O315" s="170">
        <f t="shared" si="678"/>
        <v>10</v>
      </c>
      <c r="P315" s="170">
        <f t="shared" si="614"/>
        <v>100</v>
      </c>
      <c r="Q315" s="169">
        <f t="shared" si="678"/>
        <v>0</v>
      </c>
      <c r="R315" s="170">
        <f t="shared" si="678"/>
        <v>0</v>
      </c>
      <c r="S315" s="170" t="e">
        <f t="shared" si="615"/>
        <v>#DIV/0!</v>
      </c>
      <c r="T315" s="169">
        <f t="shared" si="678"/>
        <v>0</v>
      </c>
      <c r="U315" s="170">
        <f t="shared" si="678"/>
        <v>0</v>
      </c>
      <c r="V315" s="170" t="e">
        <f t="shared" si="616"/>
        <v>#DIV/0!</v>
      </c>
      <c r="W315" s="169">
        <f t="shared" si="678"/>
        <v>0</v>
      </c>
      <c r="X315" s="170">
        <f t="shared" si="678"/>
        <v>0</v>
      </c>
      <c r="Y315" s="170" t="e">
        <f t="shared" si="617"/>
        <v>#DIV/0!</v>
      </c>
      <c r="Z315" s="169">
        <f t="shared" si="678"/>
        <v>0</v>
      </c>
      <c r="AA315" s="170">
        <f t="shared" si="678"/>
        <v>0</v>
      </c>
      <c r="AB315" s="170" t="e">
        <f t="shared" si="652"/>
        <v>#DIV/0!</v>
      </c>
      <c r="AC315" s="169">
        <f t="shared" si="678"/>
        <v>0</v>
      </c>
      <c r="AD315" s="170">
        <f t="shared" si="678"/>
        <v>0</v>
      </c>
      <c r="AE315" s="170" t="e">
        <f t="shared" si="618"/>
        <v>#DIV/0!</v>
      </c>
      <c r="AF315" s="169">
        <f t="shared" si="678"/>
        <v>0</v>
      </c>
      <c r="AG315" s="170">
        <f t="shared" si="678"/>
        <v>0</v>
      </c>
      <c r="AH315" s="170" t="e">
        <f t="shared" si="619"/>
        <v>#DIV/0!</v>
      </c>
      <c r="AI315" s="169">
        <f t="shared" si="678"/>
        <v>0</v>
      </c>
      <c r="AJ315" s="170">
        <f t="shared" si="678"/>
        <v>0</v>
      </c>
      <c r="AK315" s="170" t="e">
        <f t="shared" si="620"/>
        <v>#DIV/0!</v>
      </c>
      <c r="AL315" s="169">
        <f t="shared" si="678"/>
        <v>0</v>
      </c>
      <c r="AM315" s="170">
        <f t="shared" si="678"/>
        <v>0</v>
      </c>
      <c r="AN315" s="170" t="e">
        <f t="shared" si="621"/>
        <v>#DIV/0!</v>
      </c>
      <c r="AO315" s="169">
        <f t="shared" si="678"/>
        <v>0</v>
      </c>
      <c r="AP315" s="170">
        <f t="shared" si="678"/>
        <v>0</v>
      </c>
      <c r="AQ315" s="170" t="e">
        <f t="shared" si="622"/>
        <v>#DIV/0!</v>
      </c>
      <c r="AR315" s="177"/>
    </row>
    <row r="316" spans="1:44" ht="31.2">
      <c r="A316" s="342"/>
      <c r="B316" s="343"/>
      <c r="C316" s="345"/>
      <c r="D316" s="171" t="s">
        <v>2</v>
      </c>
      <c r="E316" s="169">
        <f t="shared" ref="E316:F318" si="681">H316+K316+N316+Q316+T316+W316+Z316+AC316+AF316+AI316+AL316+AO316</f>
        <v>0</v>
      </c>
      <c r="F316" s="172">
        <f t="shared" si="681"/>
        <v>0</v>
      </c>
      <c r="G316" s="173" t="e">
        <f t="shared" si="653"/>
        <v>#DIV/0!</v>
      </c>
      <c r="H316" s="162">
        <v>0</v>
      </c>
      <c r="I316" s="163">
        <v>0</v>
      </c>
      <c r="J316" s="173" t="e">
        <f t="shared" si="612"/>
        <v>#DIV/0!</v>
      </c>
      <c r="K316" s="162">
        <v>0</v>
      </c>
      <c r="L316" s="163">
        <v>0</v>
      </c>
      <c r="M316" s="173" t="e">
        <f t="shared" si="613"/>
        <v>#DIV/0!</v>
      </c>
      <c r="N316" s="162">
        <v>0</v>
      </c>
      <c r="O316" s="163">
        <v>0</v>
      </c>
      <c r="P316" s="173" t="e">
        <f t="shared" si="614"/>
        <v>#DIV/0!</v>
      </c>
      <c r="Q316" s="162">
        <v>0</v>
      </c>
      <c r="R316" s="163">
        <v>0</v>
      </c>
      <c r="S316" s="173" t="e">
        <f t="shared" si="615"/>
        <v>#DIV/0!</v>
      </c>
      <c r="T316" s="162"/>
      <c r="U316" s="163"/>
      <c r="V316" s="173" t="e">
        <f t="shared" si="616"/>
        <v>#DIV/0!</v>
      </c>
      <c r="W316" s="162">
        <v>0</v>
      </c>
      <c r="X316" s="163">
        <v>0</v>
      </c>
      <c r="Y316" s="173" t="e">
        <f t="shared" si="617"/>
        <v>#DIV/0!</v>
      </c>
      <c r="Z316" s="162">
        <v>0</v>
      </c>
      <c r="AA316" s="163">
        <v>0</v>
      </c>
      <c r="AB316" s="173" t="e">
        <f t="shared" si="652"/>
        <v>#DIV/0!</v>
      </c>
      <c r="AC316" s="162">
        <v>0</v>
      </c>
      <c r="AD316" s="163">
        <v>0</v>
      </c>
      <c r="AE316" s="173" t="e">
        <f t="shared" si="618"/>
        <v>#DIV/0!</v>
      </c>
      <c r="AF316" s="162">
        <v>0</v>
      </c>
      <c r="AG316" s="163">
        <v>0</v>
      </c>
      <c r="AH316" s="173" t="e">
        <f t="shared" si="619"/>
        <v>#DIV/0!</v>
      </c>
      <c r="AI316" s="162">
        <v>0</v>
      </c>
      <c r="AJ316" s="163">
        <v>0</v>
      </c>
      <c r="AK316" s="173" t="e">
        <f t="shared" si="620"/>
        <v>#DIV/0!</v>
      </c>
      <c r="AL316" s="162">
        <v>0</v>
      </c>
      <c r="AM316" s="163">
        <v>0</v>
      </c>
      <c r="AN316" s="173" t="e">
        <f t="shared" si="621"/>
        <v>#DIV/0!</v>
      </c>
      <c r="AO316" s="162">
        <v>0</v>
      </c>
      <c r="AP316" s="163">
        <v>0</v>
      </c>
      <c r="AQ316" s="173" t="e">
        <f t="shared" si="622"/>
        <v>#DIV/0!</v>
      </c>
      <c r="AR316" s="163"/>
    </row>
    <row r="317" spans="1:44" ht="15.6">
      <c r="A317" s="342"/>
      <c r="B317" s="343"/>
      <c r="C317" s="345"/>
      <c r="D317" s="171" t="s">
        <v>43</v>
      </c>
      <c r="E317" s="169">
        <f t="shared" si="681"/>
        <v>10</v>
      </c>
      <c r="F317" s="172">
        <f t="shared" si="681"/>
        <v>10</v>
      </c>
      <c r="G317" s="173">
        <f t="shared" si="653"/>
        <v>100</v>
      </c>
      <c r="H317" s="162">
        <v>0</v>
      </c>
      <c r="I317" s="163">
        <v>0</v>
      </c>
      <c r="J317" s="173" t="e">
        <f t="shared" si="612"/>
        <v>#DIV/0!</v>
      </c>
      <c r="K317" s="162">
        <v>0</v>
      </c>
      <c r="L317" s="163">
        <v>0</v>
      </c>
      <c r="M317" s="173" t="e">
        <f t="shared" si="613"/>
        <v>#DIV/0!</v>
      </c>
      <c r="N317" s="162">
        <v>10</v>
      </c>
      <c r="O317" s="163">
        <v>10</v>
      </c>
      <c r="P317" s="173">
        <f t="shared" si="614"/>
        <v>100</v>
      </c>
      <c r="Q317" s="162">
        <v>0</v>
      </c>
      <c r="R317" s="163">
        <v>0</v>
      </c>
      <c r="S317" s="173" t="e">
        <f t="shared" si="615"/>
        <v>#DIV/0!</v>
      </c>
      <c r="T317" s="162">
        <v>0</v>
      </c>
      <c r="U317" s="163"/>
      <c r="V317" s="173" t="e">
        <f t="shared" si="616"/>
        <v>#DIV/0!</v>
      </c>
      <c r="W317" s="162">
        <v>0</v>
      </c>
      <c r="X317" s="163">
        <v>0</v>
      </c>
      <c r="Y317" s="173" t="e">
        <f t="shared" si="617"/>
        <v>#DIV/0!</v>
      </c>
      <c r="Z317" s="162">
        <v>0</v>
      </c>
      <c r="AA317" s="163">
        <v>0</v>
      </c>
      <c r="AB317" s="173" t="e">
        <f t="shared" si="652"/>
        <v>#DIV/0!</v>
      </c>
      <c r="AC317" s="162">
        <v>0</v>
      </c>
      <c r="AD317" s="163">
        <v>0</v>
      </c>
      <c r="AE317" s="173" t="e">
        <f t="shared" si="618"/>
        <v>#DIV/0!</v>
      </c>
      <c r="AF317" s="162">
        <v>0</v>
      </c>
      <c r="AG317" s="163">
        <v>0</v>
      </c>
      <c r="AH317" s="173" t="e">
        <f t="shared" si="619"/>
        <v>#DIV/0!</v>
      </c>
      <c r="AI317" s="162">
        <v>0</v>
      </c>
      <c r="AJ317" s="163">
        <v>0</v>
      </c>
      <c r="AK317" s="173" t="e">
        <f t="shared" si="620"/>
        <v>#DIV/0!</v>
      </c>
      <c r="AL317" s="162">
        <v>0</v>
      </c>
      <c r="AM317" s="163">
        <v>0</v>
      </c>
      <c r="AN317" s="173" t="e">
        <f t="shared" si="621"/>
        <v>#DIV/0!</v>
      </c>
      <c r="AO317" s="162">
        <v>0</v>
      </c>
      <c r="AP317" s="163">
        <v>0</v>
      </c>
      <c r="AQ317" s="173" t="e">
        <f t="shared" si="622"/>
        <v>#DIV/0!</v>
      </c>
      <c r="AR317" s="163"/>
    </row>
    <row r="318" spans="1:44" ht="31.2">
      <c r="A318" s="342"/>
      <c r="B318" s="343"/>
      <c r="C318" s="345"/>
      <c r="D318" s="171" t="s">
        <v>308</v>
      </c>
      <c r="E318" s="169">
        <f t="shared" si="681"/>
        <v>0</v>
      </c>
      <c r="F318" s="172">
        <f t="shared" si="681"/>
        <v>0</v>
      </c>
      <c r="G318" s="173" t="e">
        <f t="shared" si="653"/>
        <v>#DIV/0!</v>
      </c>
      <c r="H318" s="162">
        <v>0</v>
      </c>
      <c r="I318" s="163">
        <v>0</v>
      </c>
      <c r="J318" s="173" t="e">
        <f t="shared" si="612"/>
        <v>#DIV/0!</v>
      </c>
      <c r="K318" s="162">
        <v>0</v>
      </c>
      <c r="L318" s="163">
        <v>0</v>
      </c>
      <c r="M318" s="173" t="e">
        <f t="shared" si="613"/>
        <v>#DIV/0!</v>
      </c>
      <c r="N318" s="162">
        <v>0</v>
      </c>
      <c r="O318" s="163">
        <v>0</v>
      </c>
      <c r="P318" s="173" t="e">
        <f t="shared" si="614"/>
        <v>#DIV/0!</v>
      </c>
      <c r="Q318" s="162">
        <v>0</v>
      </c>
      <c r="R318" s="163">
        <v>0</v>
      </c>
      <c r="S318" s="173" t="e">
        <f t="shared" si="615"/>
        <v>#DIV/0!</v>
      </c>
      <c r="T318" s="162"/>
      <c r="U318" s="163"/>
      <c r="V318" s="173" t="e">
        <f t="shared" si="616"/>
        <v>#DIV/0!</v>
      </c>
      <c r="W318" s="162">
        <v>0</v>
      </c>
      <c r="X318" s="163">
        <v>0</v>
      </c>
      <c r="Y318" s="173" t="e">
        <f t="shared" si="617"/>
        <v>#DIV/0!</v>
      </c>
      <c r="Z318" s="162">
        <v>0</v>
      </c>
      <c r="AA318" s="163">
        <v>0</v>
      </c>
      <c r="AB318" s="173" t="e">
        <f t="shared" si="652"/>
        <v>#DIV/0!</v>
      </c>
      <c r="AC318" s="162">
        <v>0</v>
      </c>
      <c r="AD318" s="163">
        <v>0</v>
      </c>
      <c r="AE318" s="173" t="e">
        <f t="shared" si="618"/>
        <v>#DIV/0!</v>
      </c>
      <c r="AF318" s="162">
        <v>0</v>
      </c>
      <c r="AG318" s="163">
        <v>0</v>
      </c>
      <c r="AH318" s="173" t="e">
        <f t="shared" si="619"/>
        <v>#DIV/0!</v>
      </c>
      <c r="AI318" s="162">
        <v>0</v>
      </c>
      <c r="AJ318" s="163">
        <v>0</v>
      </c>
      <c r="AK318" s="173" t="e">
        <f t="shared" si="620"/>
        <v>#DIV/0!</v>
      </c>
      <c r="AL318" s="162">
        <v>0</v>
      </c>
      <c r="AM318" s="163">
        <v>0</v>
      </c>
      <c r="AN318" s="173" t="e">
        <f t="shared" si="621"/>
        <v>#DIV/0!</v>
      </c>
      <c r="AO318" s="162">
        <v>0</v>
      </c>
      <c r="AP318" s="163">
        <v>0</v>
      </c>
      <c r="AQ318" s="173" t="e">
        <f t="shared" si="622"/>
        <v>#DIV/0!</v>
      </c>
      <c r="AR318" s="163"/>
    </row>
    <row r="319" spans="1:44" ht="15.6">
      <c r="A319" s="342" t="s">
        <v>334</v>
      </c>
      <c r="B319" s="343" t="s">
        <v>387</v>
      </c>
      <c r="C319" s="345"/>
      <c r="D319" s="168" t="s">
        <v>307</v>
      </c>
      <c r="E319" s="169">
        <f>SUM(E320:E322)</f>
        <v>10</v>
      </c>
      <c r="F319" s="170">
        <f t="shared" ref="F319:AP319" si="682">SUM(F320:F322)</f>
        <v>0</v>
      </c>
      <c r="G319" s="170">
        <f t="shared" si="653"/>
        <v>0</v>
      </c>
      <c r="H319" s="169">
        <f t="shared" si="682"/>
        <v>0</v>
      </c>
      <c r="I319" s="170">
        <f t="shared" si="682"/>
        <v>0</v>
      </c>
      <c r="J319" s="170" t="e">
        <f t="shared" si="612"/>
        <v>#DIV/0!</v>
      </c>
      <c r="K319" s="169">
        <f t="shared" ref="K319" si="683">SUM(K320:K322)</f>
        <v>0</v>
      </c>
      <c r="L319" s="170">
        <f t="shared" si="682"/>
        <v>0</v>
      </c>
      <c r="M319" s="170" t="e">
        <f t="shared" si="613"/>
        <v>#DIV/0!</v>
      </c>
      <c r="N319" s="169">
        <f t="shared" ref="N319" si="684">SUM(N320:N322)</f>
        <v>0</v>
      </c>
      <c r="O319" s="170">
        <f t="shared" si="682"/>
        <v>0</v>
      </c>
      <c r="P319" s="170" t="e">
        <f t="shared" si="614"/>
        <v>#DIV/0!</v>
      </c>
      <c r="Q319" s="169">
        <f t="shared" si="682"/>
        <v>0</v>
      </c>
      <c r="R319" s="170">
        <f t="shared" si="682"/>
        <v>0</v>
      </c>
      <c r="S319" s="170" t="e">
        <f t="shared" si="615"/>
        <v>#DIV/0!</v>
      </c>
      <c r="T319" s="169">
        <f t="shared" si="682"/>
        <v>0</v>
      </c>
      <c r="U319" s="170">
        <f t="shared" si="682"/>
        <v>0</v>
      </c>
      <c r="V319" s="170" t="e">
        <f t="shared" si="616"/>
        <v>#DIV/0!</v>
      </c>
      <c r="W319" s="169">
        <f t="shared" si="682"/>
        <v>10</v>
      </c>
      <c r="X319" s="170">
        <f t="shared" si="682"/>
        <v>0</v>
      </c>
      <c r="Y319" s="170">
        <f t="shared" si="617"/>
        <v>0</v>
      </c>
      <c r="Z319" s="169">
        <f t="shared" si="682"/>
        <v>0</v>
      </c>
      <c r="AA319" s="170">
        <f t="shared" si="682"/>
        <v>0</v>
      </c>
      <c r="AB319" s="170" t="e">
        <f t="shared" si="652"/>
        <v>#DIV/0!</v>
      </c>
      <c r="AC319" s="169">
        <f t="shared" si="682"/>
        <v>0</v>
      </c>
      <c r="AD319" s="170">
        <f t="shared" si="682"/>
        <v>0</v>
      </c>
      <c r="AE319" s="170" t="e">
        <f t="shared" si="618"/>
        <v>#DIV/0!</v>
      </c>
      <c r="AF319" s="169">
        <f t="shared" si="682"/>
        <v>0</v>
      </c>
      <c r="AG319" s="170">
        <f t="shared" si="682"/>
        <v>0</v>
      </c>
      <c r="AH319" s="170" t="e">
        <f t="shared" si="619"/>
        <v>#DIV/0!</v>
      </c>
      <c r="AI319" s="169">
        <f t="shared" si="682"/>
        <v>0</v>
      </c>
      <c r="AJ319" s="170">
        <f t="shared" si="682"/>
        <v>0</v>
      </c>
      <c r="AK319" s="170" t="e">
        <f t="shared" si="620"/>
        <v>#DIV/0!</v>
      </c>
      <c r="AL319" s="169">
        <f t="shared" si="682"/>
        <v>0</v>
      </c>
      <c r="AM319" s="170">
        <f t="shared" si="682"/>
        <v>0</v>
      </c>
      <c r="AN319" s="170" t="e">
        <f t="shared" si="621"/>
        <v>#DIV/0!</v>
      </c>
      <c r="AO319" s="169">
        <f t="shared" si="682"/>
        <v>0</v>
      </c>
      <c r="AP319" s="170">
        <f t="shared" si="682"/>
        <v>0</v>
      </c>
      <c r="AQ319" s="170" t="e">
        <f t="shared" si="622"/>
        <v>#DIV/0!</v>
      </c>
      <c r="AR319" s="177"/>
    </row>
    <row r="320" spans="1:44" ht="31.2">
      <c r="A320" s="342"/>
      <c r="B320" s="343"/>
      <c r="C320" s="345"/>
      <c r="D320" s="171" t="s">
        <v>2</v>
      </c>
      <c r="E320" s="169">
        <f t="shared" ref="E320:F322" si="685">H320+K320+N320+Q320+T320+W320+Z320+AC320+AF320+AI320+AL320+AO320</f>
        <v>0</v>
      </c>
      <c r="F320" s="172">
        <f t="shared" si="685"/>
        <v>0</v>
      </c>
      <c r="G320" s="173" t="e">
        <f t="shared" si="653"/>
        <v>#DIV/0!</v>
      </c>
      <c r="H320" s="162">
        <v>0</v>
      </c>
      <c r="I320" s="163">
        <v>0</v>
      </c>
      <c r="J320" s="173" t="e">
        <f t="shared" si="612"/>
        <v>#DIV/0!</v>
      </c>
      <c r="K320" s="162">
        <v>0</v>
      </c>
      <c r="L320" s="163">
        <v>0</v>
      </c>
      <c r="M320" s="173" t="e">
        <f t="shared" si="613"/>
        <v>#DIV/0!</v>
      </c>
      <c r="N320" s="162">
        <v>0</v>
      </c>
      <c r="O320" s="163">
        <v>0</v>
      </c>
      <c r="P320" s="173" t="e">
        <f t="shared" si="614"/>
        <v>#DIV/0!</v>
      </c>
      <c r="Q320" s="162">
        <v>0</v>
      </c>
      <c r="R320" s="163">
        <v>0</v>
      </c>
      <c r="S320" s="173" t="e">
        <f t="shared" si="615"/>
        <v>#DIV/0!</v>
      </c>
      <c r="T320" s="162">
        <v>0</v>
      </c>
      <c r="U320" s="163">
        <v>0</v>
      </c>
      <c r="V320" s="173" t="e">
        <f t="shared" si="616"/>
        <v>#DIV/0!</v>
      </c>
      <c r="W320" s="162"/>
      <c r="X320" s="163"/>
      <c r="Y320" s="173" t="e">
        <f t="shared" si="617"/>
        <v>#DIV/0!</v>
      </c>
      <c r="Z320" s="162">
        <v>0</v>
      </c>
      <c r="AA320" s="163">
        <v>0</v>
      </c>
      <c r="AB320" s="173" t="e">
        <f t="shared" si="652"/>
        <v>#DIV/0!</v>
      </c>
      <c r="AC320" s="162">
        <v>0</v>
      </c>
      <c r="AD320" s="163">
        <v>0</v>
      </c>
      <c r="AE320" s="173" t="e">
        <f t="shared" si="618"/>
        <v>#DIV/0!</v>
      </c>
      <c r="AF320" s="162">
        <v>0</v>
      </c>
      <c r="AG320" s="163">
        <v>0</v>
      </c>
      <c r="AH320" s="173" t="e">
        <f t="shared" si="619"/>
        <v>#DIV/0!</v>
      </c>
      <c r="AI320" s="162">
        <v>0</v>
      </c>
      <c r="AJ320" s="163">
        <v>0</v>
      </c>
      <c r="AK320" s="173" t="e">
        <f t="shared" si="620"/>
        <v>#DIV/0!</v>
      </c>
      <c r="AL320" s="162">
        <v>0</v>
      </c>
      <c r="AM320" s="163">
        <v>0</v>
      </c>
      <c r="AN320" s="173" t="e">
        <f t="shared" si="621"/>
        <v>#DIV/0!</v>
      </c>
      <c r="AO320" s="162">
        <v>0</v>
      </c>
      <c r="AP320" s="163">
        <v>0</v>
      </c>
      <c r="AQ320" s="173" t="e">
        <f t="shared" si="622"/>
        <v>#DIV/0!</v>
      </c>
      <c r="AR320" s="163"/>
    </row>
    <row r="321" spans="1:44" ht="15.6">
      <c r="A321" s="342"/>
      <c r="B321" s="343"/>
      <c r="C321" s="345"/>
      <c r="D321" s="171" t="s">
        <v>43</v>
      </c>
      <c r="E321" s="169">
        <f t="shared" si="685"/>
        <v>10</v>
      </c>
      <c r="F321" s="172">
        <f t="shared" si="685"/>
        <v>0</v>
      </c>
      <c r="G321" s="173">
        <f t="shared" si="653"/>
        <v>0</v>
      </c>
      <c r="H321" s="162">
        <v>0</v>
      </c>
      <c r="I321" s="163">
        <v>0</v>
      </c>
      <c r="J321" s="173" t="e">
        <f t="shared" si="612"/>
        <v>#DIV/0!</v>
      </c>
      <c r="K321" s="162">
        <v>0</v>
      </c>
      <c r="L321" s="163">
        <v>0</v>
      </c>
      <c r="M321" s="173" t="e">
        <f t="shared" si="613"/>
        <v>#DIV/0!</v>
      </c>
      <c r="N321" s="162">
        <v>0</v>
      </c>
      <c r="O321" s="163">
        <v>0</v>
      </c>
      <c r="P321" s="173" t="e">
        <f t="shared" si="614"/>
        <v>#DIV/0!</v>
      </c>
      <c r="Q321" s="162">
        <v>0</v>
      </c>
      <c r="R321" s="163">
        <v>0</v>
      </c>
      <c r="S321" s="173" t="e">
        <f t="shared" si="615"/>
        <v>#DIV/0!</v>
      </c>
      <c r="T321" s="162">
        <v>0</v>
      </c>
      <c r="U321" s="163">
        <v>0</v>
      </c>
      <c r="V321" s="173" t="e">
        <f t="shared" si="616"/>
        <v>#DIV/0!</v>
      </c>
      <c r="W321" s="162">
        <v>10</v>
      </c>
      <c r="X321" s="163"/>
      <c r="Y321" s="173">
        <f t="shared" si="617"/>
        <v>0</v>
      </c>
      <c r="Z321" s="162">
        <v>0</v>
      </c>
      <c r="AA321" s="163">
        <v>0</v>
      </c>
      <c r="AB321" s="173" t="e">
        <f t="shared" si="652"/>
        <v>#DIV/0!</v>
      </c>
      <c r="AC321" s="162">
        <v>0</v>
      </c>
      <c r="AD321" s="163">
        <v>0</v>
      </c>
      <c r="AE321" s="173" t="e">
        <f t="shared" si="618"/>
        <v>#DIV/0!</v>
      </c>
      <c r="AF321" s="162">
        <v>0</v>
      </c>
      <c r="AG321" s="163">
        <v>0</v>
      </c>
      <c r="AH321" s="173" t="e">
        <f t="shared" si="619"/>
        <v>#DIV/0!</v>
      </c>
      <c r="AI321" s="162">
        <v>0</v>
      </c>
      <c r="AJ321" s="163">
        <v>0</v>
      </c>
      <c r="AK321" s="173" t="e">
        <f t="shared" si="620"/>
        <v>#DIV/0!</v>
      </c>
      <c r="AL321" s="162">
        <v>0</v>
      </c>
      <c r="AM321" s="163">
        <v>0</v>
      </c>
      <c r="AN321" s="173" t="e">
        <f t="shared" si="621"/>
        <v>#DIV/0!</v>
      </c>
      <c r="AO321" s="162">
        <v>0</v>
      </c>
      <c r="AP321" s="163">
        <v>0</v>
      </c>
      <c r="AQ321" s="173" t="e">
        <f t="shared" si="622"/>
        <v>#DIV/0!</v>
      </c>
      <c r="AR321" s="163"/>
    </row>
    <row r="322" spans="1:44" ht="31.2">
      <c r="A322" s="347"/>
      <c r="B322" s="348"/>
      <c r="C322" s="346"/>
      <c r="D322" s="171" t="s">
        <v>308</v>
      </c>
      <c r="E322" s="169">
        <f t="shared" si="685"/>
        <v>0</v>
      </c>
      <c r="F322" s="172">
        <f t="shared" si="685"/>
        <v>0</v>
      </c>
      <c r="G322" s="173" t="e">
        <f t="shared" si="653"/>
        <v>#DIV/0!</v>
      </c>
      <c r="H322" s="162">
        <v>0</v>
      </c>
      <c r="I322" s="163">
        <v>0</v>
      </c>
      <c r="J322" s="173" t="e">
        <f t="shared" si="612"/>
        <v>#DIV/0!</v>
      </c>
      <c r="K322" s="162">
        <v>0</v>
      </c>
      <c r="L322" s="163">
        <v>0</v>
      </c>
      <c r="M322" s="173" t="e">
        <f t="shared" si="613"/>
        <v>#DIV/0!</v>
      </c>
      <c r="N322" s="162">
        <v>0</v>
      </c>
      <c r="O322" s="163">
        <v>0</v>
      </c>
      <c r="P322" s="173" t="e">
        <f t="shared" si="614"/>
        <v>#DIV/0!</v>
      </c>
      <c r="Q322" s="162">
        <v>0</v>
      </c>
      <c r="R322" s="163">
        <v>0</v>
      </c>
      <c r="S322" s="173" t="e">
        <f t="shared" si="615"/>
        <v>#DIV/0!</v>
      </c>
      <c r="T322" s="162">
        <v>0</v>
      </c>
      <c r="U322" s="163">
        <v>0</v>
      </c>
      <c r="V322" s="173" t="e">
        <f t="shared" si="616"/>
        <v>#DIV/0!</v>
      </c>
      <c r="W322" s="162"/>
      <c r="X322" s="163"/>
      <c r="Y322" s="173" t="e">
        <f t="shared" si="617"/>
        <v>#DIV/0!</v>
      </c>
      <c r="Z322" s="162">
        <v>0</v>
      </c>
      <c r="AA322" s="163">
        <v>0</v>
      </c>
      <c r="AB322" s="173" t="e">
        <f t="shared" si="652"/>
        <v>#DIV/0!</v>
      </c>
      <c r="AC322" s="162">
        <v>0</v>
      </c>
      <c r="AD322" s="163">
        <v>0</v>
      </c>
      <c r="AE322" s="173" t="e">
        <f t="shared" si="618"/>
        <v>#DIV/0!</v>
      </c>
      <c r="AF322" s="162">
        <v>0</v>
      </c>
      <c r="AG322" s="163">
        <v>0</v>
      </c>
      <c r="AH322" s="173" t="e">
        <f t="shared" si="619"/>
        <v>#DIV/0!</v>
      </c>
      <c r="AI322" s="162">
        <v>0</v>
      </c>
      <c r="AJ322" s="163">
        <v>0</v>
      </c>
      <c r="AK322" s="173" t="e">
        <f t="shared" si="620"/>
        <v>#DIV/0!</v>
      </c>
      <c r="AL322" s="162">
        <v>0</v>
      </c>
      <c r="AM322" s="163">
        <v>0</v>
      </c>
      <c r="AN322" s="173" t="e">
        <f t="shared" si="621"/>
        <v>#DIV/0!</v>
      </c>
      <c r="AO322" s="162">
        <v>0</v>
      </c>
      <c r="AP322" s="163">
        <v>0</v>
      </c>
      <c r="AQ322" s="173" t="e">
        <f t="shared" si="622"/>
        <v>#DIV/0!</v>
      </c>
      <c r="AR322" s="163"/>
    </row>
    <row r="323" spans="1:44" ht="15.6" collapsed="1">
      <c r="A323" s="344" t="s">
        <v>388</v>
      </c>
      <c r="B323" s="344"/>
      <c r="C323" s="344"/>
      <c r="D323" s="175" t="s">
        <v>307</v>
      </c>
      <c r="E323" s="169">
        <f t="shared" ref="E323:F326" si="686">E271</f>
        <v>150</v>
      </c>
      <c r="F323" s="176">
        <f t="shared" si="686"/>
        <v>65</v>
      </c>
      <c r="G323" s="176">
        <f t="shared" si="653"/>
        <v>43.333333333333336</v>
      </c>
      <c r="H323" s="169">
        <f t="shared" ref="H323:I326" si="687">H271</f>
        <v>0</v>
      </c>
      <c r="I323" s="176">
        <f t="shared" si="687"/>
        <v>0</v>
      </c>
      <c r="J323" s="176" t="e">
        <f t="shared" si="612"/>
        <v>#DIV/0!</v>
      </c>
      <c r="K323" s="169">
        <f t="shared" ref="K323:L326" si="688">K271</f>
        <v>0</v>
      </c>
      <c r="L323" s="176">
        <f t="shared" si="688"/>
        <v>0</v>
      </c>
      <c r="M323" s="176" t="e">
        <f t="shared" si="613"/>
        <v>#DIV/0!</v>
      </c>
      <c r="N323" s="169">
        <f t="shared" ref="N323:O326" si="689">N271</f>
        <v>25</v>
      </c>
      <c r="O323" s="176">
        <f t="shared" si="689"/>
        <v>25</v>
      </c>
      <c r="P323" s="176">
        <f t="shared" si="614"/>
        <v>100</v>
      </c>
      <c r="Q323" s="169">
        <f t="shared" ref="Q323:R326" si="690">Q271</f>
        <v>10</v>
      </c>
      <c r="R323" s="176">
        <f t="shared" si="690"/>
        <v>10</v>
      </c>
      <c r="S323" s="176">
        <f t="shared" si="615"/>
        <v>100</v>
      </c>
      <c r="T323" s="169">
        <f t="shared" ref="T323:U326" si="691">T271</f>
        <v>0</v>
      </c>
      <c r="U323" s="176">
        <f t="shared" si="691"/>
        <v>0</v>
      </c>
      <c r="V323" s="176" t="e">
        <f t="shared" si="616"/>
        <v>#DIV/0!</v>
      </c>
      <c r="W323" s="169">
        <f t="shared" ref="W323:X326" si="692">W271</f>
        <v>55</v>
      </c>
      <c r="X323" s="176">
        <f t="shared" si="692"/>
        <v>30</v>
      </c>
      <c r="Y323" s="176">
        <f t="shared" si="617"/>
        <v>54.54545454545454</v>
      </c>
      <c r="Z323" s="169">
        <f t="shared" ref="Z323:AA326" si="693">Z271</f>
        <v>0</v>
      </c>
      <c r="AA323" s="176">
        <f t="shared" si="693"/>
        <v>0</v>
      </c>
      <c r="AB323" s="176" t="e">
        <f t="shared" si="652"/>
        <v>#DIV/0!</v>
      </c>
      <c r="AC323" s="169">
        <f t="shared" ref="AC323:AD326" si="694">AC271</f>
        <v>0</v>
      </c>
      <c r="AD323" s="176">
        <f t="shared" si="694"/>
        <v>0</v>
      </c>
      <c r="AE323" s="176" t="e">
        <f t="shared" si="618"/>
        <v>#DIV/0!</v>
      </c>
      <c r="AF323" s="169">
        <f t="shared" ref="AF323:AG326" si="695">AF271</f>
        <v>0</v>
      </c>
      <c r="AG323" s="176">
        <f t="shared" si="695"/>
        <v>0</v>
      </c>
      <c r="AH323" s="176" t="e">
        <f t="shared" si="619"/>
        <v>#DIV/0!</v>
      </c>
      <c r="AI323" s="169">
        <f t="shared" ref="AI323:AJ326" si="696">AI271</f>
        <v>10</v>
      </c>
      <c r="AJ323" s="176">
        <f t="shared" si="696"/>
        <v>0</v>
      </c>
      <c r="AK323" s="176">
        <f t="shared" si="620"/>
        <v>0</v>
      </c>
      <c r="AL323" s="169">
        <f t="shared" ref="AL323:AM326" si="697">AL271</f>
        <v>50</v>
      </c>
      <c r="AM323" s="176">
        <f t="shared" si="697"/>
        <v>0</v>
      </c>
      <c r="AN323" s="176">
        <f t="shared" si="621"/>
        <v>0</v>
      </c>
      <c r="AO323" s="169">
        <f t="shared" ref="AO323:AP326" si="698">AO271</f>
        <v>0</v>
      </c>
      <c r="AP323" s="176">
        <f t="shared" si="698"/>
        <v>0</v>
      </c>
      <c r="AQ323" s="176" t="e">
        <f t="shared" si="622"/>
        <v>#DIV/0!</v>
      </c>
      <c r="AR323" s="177"/>
    </row>
    <row r="324" spans="1:44" ht="31.2">
      <c r="A324" s="344"/>
      <c r="B324" s="344"/>
      <c r="C324" s="344"/>
      <c r="D324" s="175" t="s">
        <v>2</v>
      </c>
      <c r="E324" s="169">
        <f t="shared" si="686"/>
        <v>0</v>
      </c>
      <c r="F324" s="176">
        <f t="shared" si="686"/>
        <v>0</v>
      </c>
      <c r="G324" s="176" t="e">
        <f t="shared" si="653"/>
        <v>#DIV/0!</v>
      </c>
      <c r="H324" s="169">
        <f t="shared" si="687"/>
        <v>0</v>
      </c>
      <c r="I324" s="176">
        <f t="shared" si="687"/>
        <v>0</v>
      </c>
      <c r="J324" s="176" t="e">
        <f t="shared" si="612"/>
        <v>#DIV/0!</v>
      </c>
      <c r="K324" s="169">
        <f t="shared" si="688"/>
        <v>0</v>
      </c>
      <c r="L324" s="176">
        <f t="shared" si="688"/>
        <v>0</v>
      </c>
      <c r="M324" s="176" t="e">
        <f t="shared" si="613"/>
        <v>#DIV/0!</v>
      </c>
      <c r="N324" s="169">
        <f t="shared" si="689"/>
        <v>0</v>
      </c>
      <c r="O324" s="176">
        <f t="shared" si="689"/>
        <v>0</v>
      </c>
      <c r="P324" s="176" t="e">
        <f t="shared" si="614"/>
        <v>#DIV/0!</v>
      </c>
      <c r="Q324" s="169">
        <f t="shared" si="690"/>
        <v>0</v>
      </c>
      <c r="R324" s="176">
        <f t="shared" si="690"/>
        <v>0</v>
      </c>
      <c r="S324" s="176" t="e">
        <f t="shared" si="615"/>
        <v>#DIV/0!</v>
      </c>
      <c r="T324" s="169">
        <f t="shared" si="691"/>
        <v>0</v>
      </c>
      <c r="U324" s="176">
        <f t="shared" si="691"/>
        <v>0</v>
      </c>
      <c r="V324" s="176" t="e">
        <f t="shared" si="616"/>
        <v>#DIV/0!</v>
      </c>
      <c r="W324" s="169">
        <f t="shared" si="692"/>
        <v>0</v>
      </c>
      <c r="X324" s="176">
        <f t="shared" si="692"/>
        <v>0</v>
      </c>
      <c r="Y324" s="176" t="e">
        <f t="shared" si="617"/>
        <v>#DIV/0!</v>
      </c>
      <c r="Z324" s="169">
        <f t="shared" si="693"/>
        <v>0</v>
      </c>
      <c r="AA324" s="176">
        <f t="shared" si="693"/>
        <v>0</v>
      </c>
      <c r="AB324" s="176" t="e">
        <f t="shared" si="652"/>
        <v>#DIV/0!</v>
      </c>
      <c r="AC324" s="169">
        <f t="shared" si="694"/>
        <v>0</v>
      </c>
      <c r="AD324" s="176">
        <f t="shared" si="694"/>
        <v>0</v>
      </c>
      <c r="AE324" s="176" t="e">
        <f t="shared" si="618"/>
        <v>#DIV/0!</v>
      </c>
      <c r="AF324" s="169">
        <f t="shared" si="695"/>
        <v>0</v>
      </c>
      <c r="AG324" s="176">
        <f t="shared" si="695"/>
        <v>0</v>
      </c>
      <c r="AH324" s="176" t="e">
        <f t="shared" si="619"/>
        <v>#DIV/0!</v>
      </c>
      <c r="AI324" s="169">
        <f t="shared" si="696"/>
        <v>0</v>
      </c>
      <c r="AJ324" s="176">
        <f t="shared" si="696"/>
        <v>0</v>
      </c>
      <c r="AK324" s="176" t="e">
        <f t="shared" si="620"/>
        <v>#DIV/0!</v>
      </c>
      <c r="AL324" s="169">
        <f t="shared" si="697"/>
        <v>0</v>
      </c>
      <c r="AM324" s="176">
        <f t="shared" si="697"/>
        <v>0</v>
      </c>
      <c r="AN324" s="176" t="e">
        <f t="shared" si="621"/>
        <v>#DIV/0!</v>
      </c>
      <c r="AO324" s="169">
        <f t="shared" si="698"/>
        <v>0</v>
      </c>
      <c r="AP324" s="176">
        <f t="shared" si="698"/>
        <v>0</v>
      </c>
      <c r="AQ324" s="176" t="e">
        <f t="shared" si="622"/>
        <v>#DIV/0!</v>
      </c>
      <c r="AR324" s="163"/>
    </row>
    <row r="325" spans="1:44" ht="15.6">
      <c r="A325" s="344"/>
      <c r="B325" s="344"/>
      <c r="C325" s="344"/>
      <c r="D325" s="175" t="s">
        <v>43</v>
      </c>
      <c r="E325" s="169">
        <f t="shared" si="686"/>
        <v>150</v>
      </c>
      <c r="F325" s="176">
        <f t="shared" si="686"/>
        <v>65</v>
      </c>
      <c r="G325" s="176">
        <f t="shared" si="653"/>
        <v>43.333333333333336</v>
      </c>
      <c r="H325" s="169">
        <f t="shared" si="687"/>
        <v>0</v>
      </c>
      <c r="I325" s="176">
        <f t="shared" si="687"/>
        <v>0</v>
      </c>
      <c r="J325" s="176" t="e">
        <f t="shared" si="612"/>
        <v>#DIV/0!</v>
      </c>
      <c r="K325" s="169">
        <f t="shared" si="688"/>
        <v>0</v>
      </c>
      <c r="L325" s="176">
        <f t="shared" si="688"/>
        <v>0</v>
      </c>
      <c r="M325" s="176" t="e">
        <f t="shared" si="613"/>
        <v>#DIV/0!</v>
      </c>
      <c r="N325" s="169">
        <f t="shared" si="689"/>
        <v>25</v>
      </c>
      <c r="O325" s="176">
        <f t="shared" si="689"/>
        <v>25</v>
      </c>
      <c r="P325" s="176">
        <f t="shared" si="614"/>
        <v>100</v>
      </c>
      <c r="Q325" s="169">
        <f t="shared" si="690"/>
        <v>10</v>
      </c>
      <c r="R325" s="176">
        <f t="shared" si="690"/>
        <v>10</v>
      </c>
      <c r="S325" s="176">
        <f t="shared" si="615"/>
        <v>100</v>
      </c>
      <c r="T325" s="169">
        <f t="shared" si="691"/>
        <v>0</v>
      </c>
      <c r="U325" s="176">
        <f t="shared" si="691"/>
        <v>0</v>
      </c>
      <c r="V325" s="176" t="e">
        <f t="shared" si="616"/>
        <v>#DIV/0!</v>
      </c>
      <c r="W325" s="169">
        <f t="shared" si="692"/>
        <v>55</v>
      </c>
      <c r="X325" s="176">
        <f t="shared" si="692"/>
        <v>30</v>
      </c>
      <c r="Y325" s="176">
        <f t="shared" si="617"/>
        <v>54.54545454545454</v>
      </c>
      <c r="Z325" s="169">
        <f t="shared" si="693"/>
        <v>0</v>
      </c>
      <c r="AA325" s="176">
        <f t="shared" si="693"/>
        <v>0</v>
      </c>
      <c r="AB325" s="176" t="e">
        <f t="shared" si="652"/>
        <v>#DIV/0!</v>
      </c>
      <c r="AC325" s="169">
        <f t="shared" si="694"/>
        <v>0</v>
      </c>
      <c r="AD325" s="176">
        <f t="shared" si="694"/>
        <v>0</v>
      </c>
      <c r="AE325" s="176" t="e">
        <f t="shared" si="618"/>
        <v>#DIV/0!</v>
      </c>
      <c r="AF325" s="169">
        <f t="shared" si="695"/>
        <v>0</v>
      </c>
      <c r="AG325" s="176">
        <f t="shared" si="695"/>
        <v>0</v>
      </c>
      <c r="AH325" s="176" t="e">
        <f t="shared" si="619"/>
        <v>#DIV/0!</v>
      </c>
      <c r="AI325" s="169">
        <f t="shared" si="696"/>
        <v>10</v>
      </c>
      <c r="AJ325" s="176">
        <f t="shared" si="696"/>
        <v>0</v>
      </c>
      <c r="AK325" s="176">
        <f t="shared" si="620"/>
        <v>0</v>
      </c>
      <c r="AL325" s="169">
        <f t="shared" si="697"/>
        <v>50</v>
      </c>
      <c r="AM325" s="176">
        <f t="shared" si="697"/>
        <v>0</v>
      </c>
      <c r="AN325" s="176">
        <f t="shared" si="621"/>
        <v>0</v>
      </c>
      <c r="AO325" s="169">
        <f t="shared" si="698"/>
        <v>0</v>
      </c>
      <c r="AP325" s="176">
        <f t="shared" si="698"/>
        <v>0</v>
      </c>
      <c r="AQ325" s="176" t="e">
        <f t="shared" si="622"/>
        <v>#DIV/0!</v>
      </c>
      <c r="AR325" s="163"/>
    </row>
    <row r="326" spans="1:44" ht="31.2">
      <c r="A326" s="344"/>
      <c r="B326" s="344"/>
      <c r="C326" s="344"/>
      <c r="D326" s="175" t="s">
        <v>308</v>
      </c>
      <c r="E326" s="169">
        <f t="shared" si="686"/>
        <v>0</v>
      </c>
      <c r="F326" s="176">
        <f t="shared" si="686"/>
        <v>0</v>
      </c>
      <c r="G326" s="176" t="e">
        <f t="shared" si="653"/>
        <v>#DIV/0!</v>
      </c>
      <c r="H326" s="169">
        <f t="shared" si="687"/>
        <v>0</v>
      </c>
      <c r="I326" s="176">
        <f t="shared" si="687"/>
        <v>0</v>
      </c>
      <c r="J326" s="176" t="e">
        <f t="shared" si="612"/>
        <v>#DIV/0!</v>
      </c>
      <c r="K326" s="169">
        <f t="shared" si="688"/>
        <v>0</v>
      </c>
      <c r="L326" s="176">
        <f t="shared" si="688"/>
        <v>0</v>
      </c>
      <c r="M326" s="176" t="e">
        <f t="shared" si="613"/>
        <v>#DIV/0!</v>
      </c>
      <c r="N326" s="169">
        <f t="shared" si="689"/>
        <v>0</v>
      </c>
      <c r="O326" s="176">
        <f t="shared" si="689"/>
        <v>0</v>
      </c>
      <c r="P326" s="176" t="e">
        <f t="shared" si="614"/>
        <v>#DIV/0!</v>
      </c>
      <c r="Q326" s="169">
        <f t="shared" si="690"/>
        <v>0</v>
      </c>
      <c r="R326" s="176">
        <f t="shared" si="690"/>
        <v>0</v>
      </c>
      <c r="S326" s="176" t="e">
        <f t="shared" si="615"/>
        <v>#DIV/0!</v>
      </c>
      <c r="T326" s="169">
        <f t="shared" si="691"/>
        <v>0</v>
      </c>
      <c r="U326" s="176">
        <f t="shared" si="691"/>
        <v>0</v>
      </c>
      <c r="V326" s="176" t="e">
        <f t="shared" si="616"/>
        <v>#DIV/0!</v>
      </c>
      <c r="W326" s="169">
        <f t="shared" si="692"/>
        <v>0</v>
      </c>
      <c r="X326" s="176">
        <f t="shared" si="692"/>
        <v>0</v>
      </c>
      <c r="Y326" s="176" t="e">
        <f t="shared" si="617"/>
        <v>#DIV/0!</v>
      </c>
      <c r="Z326" s="169">
        <f t="shared" si="693"/>
        <v>0</v>
      </c>
      <c r="AA326" s="176">
        <f t="shared" si="693"/>
        <v>0</v>
      </c>
      <c r="AB326" s="176" t="e">
        <f t="shared" si="652"/>
        <v>#DIV/0!</v>
      </c>
      <c r="AC326" s="169">
        <f t="shared" si="694"/>
        <v>0</v>
      </c>
      <c r="AD326" s="176">
        <f t="shared" si="694"/>
        <v>0</v>
      </c>
      <c r="AE326" s="176" t="e">
        <f t="shared" si="618"/>
        <v>#DIV/0!</v>
      </c>
      <c r="AF326" s="169">
        <f t="shared" si="695"/>
        <v>0</v>
      </c>
      <c r="AG326" s="176">
        <f t="shared" si="695"/>
        <v>0</v>
      </c>
      <c r="AH326" s="176" t="e">
        <f t="shared" si="619"/>
        <v>#DIV/0!</v>
      </c>
      <c r="AI326" s="169">
        <f t="shared" si="696"/>
        <v>0</v>
      </c>
      <c r="AJ326" s="176">
        <f t="shared" si="696"/>
        <v>0</v>
      </c>
      <c r="AK326" s="176" t="e">
        <f t="shared" si="620"/>
        <v>#DIV/0!</v>
      </c>
      <c r="AL326" s="169">
        <f t="shared" si="697"/>
        <v>0</v>
      </c>
      <c r="AM326" s="176">
        <f t="shared" si="697"/>
        <v>0</v>
      </c>
      <c r="AN326" s="176" t="e">
        <f t="shared" si="621"/>
        <v>#DIV/0!</v>
      </c>
      <c r="AO326" s="169">
        <f t="shared" si="698"/>
        <v>0</v>
      </c>
      <c r="AP326" s="176">
        <f t="shared" si="698"/>
        <v>0</v>
      </c>
      <c r="AQ326" s="176" t="e">
        <f t="shared" si="622"/>
        <v>#DIV/0!</v>
      </c>
      <c r="AR326" s="163"/>
    </row>
    <row r="327" spans="1:44" s="149" customFormat="1" ht="16.5" customHeight="1">
      <c r="A327" s="341" t="s">
        <v>389</v>
      </c>
      <c r="B327" s="341"/>
      <c r="C327" s="341"/>
      <c r="D327" s="341"/>
      <c r="E327" s="341"/>
      <c r="F327" s="341"/>
      <c r="G327" s="341"/>
      <c r="H327" s="341"/>
      <c r="I327" s="341"/>
      <c r="J327" s="341"/>
      <c r="K327" s="341"/>
      <c r="L327" s="341"/>
      <c r="M327" s="341"/>
      <c r="N327" s="341"/>
      <c r="O327" s="341"/>
      <c r="P327" s="341"/>
      <c r="Q327" s="341"/>
      <c r="R327" s="341"/>
      <c r="S327" s="341"/>
      <c r="T327" s="341"/>
      <c r="U327" s="341"/>
      <c r="V327" s="341"/>
      <c r="W327" s="341"/>
      <c r="X327" s="341"/>
      <c r="Y327" s="341"/>
      <c r="Z327" s="341"/>
      <c r="AA327" s="341"/>
      <c r="AB327" s="341"/>
      <c r="AC327" s="341"/>
      <c r="AD327" s="341"/>
      <c r="AE327" s="341"/>
      <c r="AF327" s="341"/>
      <c r="AG327" s="341"/>
      <c r="AH327" s="341"/>
      <c r="AI327" s="341"/>
      <c r="AJ327" s="341"/>
      <c r="AK327" s="341"/>
      <c r="AL327" s="341"/>
      <c r="AM327" s="341"/>
      <c r="AN327" s="341"/>
      <c r="AO327" s="341"/>
      <c r="AP327" s="341"/>
      <c r="AQ327" s="341"/>
      <c r="AR327" s="341"/>
    </row>
    <row r="328" spans="1:44" ht="17.25" customHeight="1">
      <c r="A328" s="334" t="s">
        <v>267</v>
      </c>
      <c r="B328" s="335" t="s">
        <v>390</v>
      </c>
      <c r="C328" s="336" t="s">
        <v>322</v>
      </c>
      <c r="D328" s="150" t="s">
        <v>307</v>
      </c>
      <c r="E328" s="136">
        <f>E332+E348+E360+E364+E368+E372+E376</f>
        <v>23970.400000000001</v>
      </c>
      <c r="F328" s="151">
        <f>F332+F348+F360+F364+F368+F372+F376</f>
        <v>6330.9000000000005</v>
      </c>
      <c r="G328" s="151">
        <f t="shared" si="653"/>
        <v>26.411323966225009</v>
      </c>
      <c r="H328" s="136">
        <f>H332+H348+H360+H364+H368+H372+H376</f>
        <v>0</v>
      </c>
      <c r="I328" s="151">
        <f>I332+I348+I360+I364+I368+I372+I376</f>
        <v>0</v>
      </c>
      <c r="J328" s="151" t="e">
        <f t="shared" ref="J328:J383" si="699">(I328/H328)*100</f>
        <v>#DIV/0!</v>
      </c>
      <c r="K328" s="136">
        <f>K332+K348+K360+K364+K368+K372+K376</f>
        <v>0</v>
      </c>
      <c r="L328" s="151">
        <f>L332+L348+L360+L364+L368+L372+L376</f>
        <v>0</v>
      </c>
      <c r="M328" s="151" t="e">
        <f t="shared" ref="M328:M383" si="700">(L328/K328)*100</f>
        <v>#DIV/0!</v>
      </c>
      <c r="N328" s="136">
        <f>N332+N348+N360+N364+N368+N372+N376</f>
        <v>200</v>
      </c>
      <c r="O328" s="151">
        <f>O332+O348+O360+O364+O368+O372+O376</f>
        <v>200</v>
      </c>
      <c r="P328" s="151">
        <f t="shared" ref="P328:P383" si="701">(O328/N328)*100</f>
        <v>100</v>
      </c>
      <c r="Q328" s="136">
        <f>Q332+Q348+Q360+Q364+Q368+Q372+Q376</f>
        <v>200</v>
      </c>
      <c r="R328" s="151">
        <f>R332+R348+R360+R364+R368+R372+R376</f>
        <v>200</v>
      </c>
      <c r="S328" s="151">
        <f t="shared" ref="S328:S383" si="702">(R328/Q328)*100</f>
        <v>100</v>
      </c>
      <c r="T328" s="136">
        <f>T332+T348+T360+T364+T368+T372+T376</f>
        <v>2836.2</v>
      </c>
      <c r="U328" s="151">
        <f>U332+U348+U360+U364+U368+U372+U376</f>
        <v>2263.8000000000002</v>
      </c>
      <c r="V328" s="151">
        <f t="shared" ref="V328:V383" si="703">(U328/T328)*100</f>
        <v>79.818066426909255</v>
      </c>
      <c r="W328" s="136">
        <f>W332+W348+W360+W364+W368+W372+W376</f>
        <v>7101.5</v>
      </c>
      <c r="X328" s="151">
        <f>X332+X348+X360+X364+X368+X372+X376</f>
        <v>3667.1</v>
      </c>
      <c r="Y328" s="151">
        <f t="shared" ref="Y328:Y383" si="704">(X328/W328)*100</f>
        <v>51.638386256424695</v>
      </c>
      <c r="Z328" s="136">
        <f>Z332+Z348+Z360+Z364+Z368+Z372+Z376</f>
        <v>8910.9000000000015</v>
      </c>
      <c r="AA328" s="151">
        <f>AA332+AA348+AA360+AA364+AA368+AA372+AA376</f>
        <v>0</v>
      </c>
      <c r="AB328" s="151">
        <f t="shared" si="652"/>
        <v>0</v>
      </c>
      <c r="AC328" s="136">
        <f>AC332+AC348+AC360+AC364+AC368+AC372+AC376</f>
        <v>4721.8</v>
      </c>
      <c r="AD328" s="151">
        <f>AD332+AD348+AD360+AD364+AD368+AD372+AD376</f>
        <v>0</v>
      </c>
      <c r="AE328" s="151">
        <f t="shared" ref="AE328:AE383" si="705">(AD328/AC328)*100</f>
        <v>0</v>
      </c>
      <c r="AF328" s="136">
        <f>AF332+AF348+AF360+AF364+AF368+AF372+AF376</f>
        <v>0</v>
      </c>
      <c r="AG328" s="151">
        <f>AG332+AG348+AG360+AG364+AG368+AG372+AG376</f>
        <v>0</v>
      </c>
      <c r="AH328" s="151" t="e">
        <f t="shared" ref="AH328:AH383" si="706">(AG328/AF328)*100</f>
        <v>#DIV/0!</v>
      </c>
      <c r="AI328" s="136">
        <f>AI332+AI348+AI360+AI364+AI368+AI372+AI376</f>
        <v>0</v>
      </c>
      <c r="AJ328" s="151">
        <f>AJ332+AJ348+AJ360+AJ364+AJ368+AJ372+AJ376</f>
        <v>0</v>
      </c>
      <c r="AK328" s="151" t="e">
        <f t="shared" ref="AK328:AK383" si="707">(AJ328/AI328)*100</f>
        <v>#DIV/0!</v>
      </c>
      <c r="AL328" s="136">
        <f>AL332+AL348+AL360+AL364+AL368+AL372+AL376</f>
        <v>0</v>
      </c>
      <c r="AM328" s="151">
        <f>AM332+AM348+AM360+AM364+AM368+AM372+AM376</f>
        <v>0</v>
      </c>
      <c r="AN328" s="151" t="e">
        <f t="shared" ref="AN328:AN383" si="708">(AM328/AL328)*100</f>
        <v>#DIV/0!</v>
      </c>
      <c r="AO328" s="136">
        <f>AO332+AO348+AO360+AO364+AO368+AO372+AO376</f>
        <v>0</v>
      </c>
      <c r="AP328" s="151">
        <f>AP332+AP348+AP360+AP364+AP368+AP372+AP376</f>
        <v>0</v>
      </c>
      <c r="AQ328" s="151" t="e">
        <f t="shared" ref="AQ328:AQ383" si="709">(AP328/AO328)*100</f>
        <v>#DIV/0!</v>
      </c>
      <c r="AR328" s="177"/>
    </row>
    <row r="329" spans="1:44" ht="31.2">
      <c r="A329" s="334"/>
      <c r="B329" s="335"/>
      <c r="C329" s="336"/>
      <c r="D329" s="155" t="s">
        <v>2</v>
      </c>
      <c r="E329" s="136">
        <f t="shared" ref="E329:F331" si="710">E333+E349+E361+E365+E369+E373+E377</f>
        <v>12132</v>
      </c>
      <c r="F329" s="156">
        <f>F333+F349+F361+F365+F369+F373+F377</f>
        <v>3624.7000000000003</v>
      </c>
      <c r="G329" s="153">
        <f t="shared" si="653"/>
        <v>29.877184305967692</v>
      </c>
      <c r="H329" s="154">
        <f t="shared" ref="H329:I331" si="711">H333+H349+H361+H365+H369+H373+H377</f>
        <v>0</v>
      </c>
      <c r="I329" s="156">
        <f t="shared" si="711"/>
        <v>0</v>
      </c>
      <c r="J329" s="153" t="e">
        <f t="shared" si="699"/>
        <v>#DIV/0!</v>
      </c>
      <c r="K329" s="154">
        <f t="shared" ref="K329:L331" si="712">K333+K349+K361+K365+K369+K373+K377</f>
        <v>0</v>
      </c>
      <c r="L329" s="156">
        <f t="shared" si="712"/>
        <v>0</v>
      </c>
      <c r="M329" s="153" t="e">
        <f t="shared" si="700"/>
        <v>#DIV/0!</v>
      </c>
      <c r="N329" s="154">
        <f t="shared" ref="N329:O331" si="713">N333+N349+N361+N365+N369+N373+N377</f>
        <v>0</v>
      </c>
      <c r="O329" s="156">
        <f t="shared" si="713"/>
        <v>0</v>
      </c>
      <c r="P329" s="153" t="e">
        <f t="shared" si="701"/>
        <v>#DIV/0!</v>
      </c>
      <c r="Q329" s="154">
        <f t="shared" ref="Q329:R331" si="714">Q333+Q349+Q361+Q365+Q369+Q373+Q377</f>
        <v>0</v>
      </c>
      <c r="R329" s="156">
        <f t="shared" si="714"/>
        <v>0</v>
      </c>
      <c r="S329" s="153" t="e">
        <f t="shared" si="702"/>
        <v>#DIV/0!</v>
      </c>
      <c r="T329" s="154">
        <f t="shared" ref="T329:U331" si="715">T333+T349+T361+T365+T369+T373+T377</f>
        <v>2165.3000000000002</v>
      </c>
      <c r="U329" s="156">
        <f t="shared" si="715"/>
        <v>2165.3000000000002</v>
      </c>
      <c r="V329" s="153">
        <f t="shared" si="703"/>
        <v>100</v>
      </c>
      <c r="W329" s="154">
        <f t="shared" ref="W329:X331" si="716">W333+W349+W361+W365+W369+W373+W377</f>
        <v>2395.8000000000002</v>
      </c>
      <c r="X329" s="156">
        <f t="shared" si="716"/>
        <v>1459.4</v>
      </c>
      <c r="Y329" s="153">
        <f t="shared" si="704"/>
        <v>60.914934468653485</v>
      </c>
      <c r="Z329" s="154">
        <f t="shared" ref="Z329:AA331" si="717">Z333+Z349+Z361+Z365+Z369+Z373+Z377</f>
        <v>4370.8999999999996</v>
      </c>
      <c r="AA329" s="156">
        <f t="shared" si="717"/>
        <v>0</v>
      </c>
      <c r="AB329" s="153">
        <f t="shared" si="652"/>
        <v>0</v>
      </c>
      <c r="AC329" s="154">
        <f t="shared" ref="AC329:AD331" si="718">AC333+AC349+AC361+AC365+AC369+AC373+AC377</f>
        <v>3200</v>
      </c>
      <c r="AD329" s="156">
        <f t="shared" si="718"/>
        <v>0</v>
      </c>
      <c r="AE329" s="153">
        <f t="shared" si="705"/>
        <v>0</v>
      </c>
      <c r="AF329" s="154">
        <f t="shared" ref="AF329:AG331" si="719">AF333+AF349+AF361+AF365+AF369+AF373+AF377</f>
        <v>0</v>
      </c>
      <c r="AG329" s="156">
        <f t="shared" si="719"/>
        <v>0</v>
      </c>
      <c r="AH329" s="153" t="e">
        <f t="shared" si="706"/>
        <v>#DIV/0!</v>
      </c>
      <c r="AI329" s="154">
        <f t="shared" ref="AI329:AJ331" si="720">AI333+AI349+AI361+AI365+AI369+AI373+AI377</f>
        <v>0</v>
      </c>
      <c r="AJ329" s="156">
        <f t="shared" si="720"/>
        <v>0</v>
      </c>
      <c r="AK329" s="153" t="e">
        <f t="shared" si="707"/>
        <v>#DIV/0!</v>
      </c>
      <c r="AL329" s="154">
        <f t="shared" ref="AL329:AM331" si="721">AL333+AL349+AL361+AL365+AL369+AL373+AL377</f>
        <v>0</v>
      </c>
      <c r="AM329" s="156">
        <f t="shared" si="721"/>
        <v>0</v>
      </c>
      <c r="AN329" s="153" t="e">
        <f t="shared" si="708"/>
        <v>#DIV/0!</v>
      </c>
      <c r="AO329" s="154">
        <f t="shared" ref="AO329:AP331" si="722">AO333+AO349+AO361+AO365+AO369+AO373+AO377</f>
        <v>0</v>
      </c>
      <c r="AP329" s="156">
        <f t="shared" si="722"/>
        <v>0</v>
      </c>
      <c r="AQ329" s="153" t="e">
        <f t="shared" si="709"/>
        <v>#DIV/0!</v>
      </c>
      <c r="AR329" s="163"/>
    </row>
    <row r="330" spans="1:44" ht="15.6">
      <c r="A330" s="334"/>
      <c r="B330" s="335"/>
      <c r="C330" s="336"/>
      <c r="D330" s="155" t="s">
        <v>43</v>
      </c>
      <c r="E330" s="136">
        <f t="shared" si="710"/>
        <v>10841.400000000001</v>
      </c>
      <c r="F330" s="156">
        <f t="shared" si="710"/>
        <v>2529.5</v>
      </c>
      <c r="G330" s="153">
        <f t="shared" si="653"/>
        <v>23.331857509177777</v>
      </c>
      <c r="H330" s="154">
        <f t="shared" si="711"/>
        <v>0</v>
      </c>
      <c r="I330" s="156">
        <f t="shared" si="711"/>
        <v>0</v>
      </c>
      <c r="J330" s="153" t="e">
        <f t="shared" si="699"/>
        <v>#DIV/0!</v>
      </c>
      <c r="K330" s="154">
        <f t="shared" si="712"/>
        <v>0</v>
      </c>
      <c r="L330" s="156">
        <f t="shared" si="712"/>
        <v>0</v>
      </c>
      <c r="M330" s="153" t="e">
        <f t="shared" si="700"/>
        <v>#DIV/0!</v>
      </c>
      <c r="N330" s="154">
        <f t="shared" si="713"/>
        <v>200</v>
      </c>
      <c r="O330" s="156">
        <f t="shared" si="713"/>
        <v>200</v>
      </c>
      <c r="P330" s="153">
        <f t="shared" si="701"/>
        <v>100</v>
      </c>
      <c r="Q330" s="154">
        <f t="shared" si="714"/>
        <v>200</v>
      </c>
      <c r="R330" s="156">
        <f t="shared" si="714"/>
        <v>200</v>
      </c>
      <c r="S330" s="153">
        <f t="shared" si="702"/>
        <v>100</v>
      </c>
      <c r="T330" s="154">
        <f t="shared" si="715"/>
        <v>670.9</v>
      </c>
      <c r="U330" s="156">
        <f t="shared" si="715"/>
        <v>98.5</v>
      </c>
      <c r="V330" s="153">
        <f t="shared" si="703"/>
        <v>14.681770755701299</v>
      </c>
      <c r="W330" s="154">
        <f t="shared" si="716"/>
        <v>4529</v>
      </c>
      <c r="X330" s="156">
        <f t="shared" si="716"/>
        <v>2031</v>
      </c>
      <c r="Y330" s="153">
        <f t="shared" si="704"/>
        <v>44.844336498123205</v>
      </c>
      <c r="Z330" s="154">
        <f t="shared" si="717"/>
        <v>4140</v>
      </c>
      <c r="AA330" s="156">
        <f t="shared" si="717"/>
        <v>0</v>
      </c>
      <c r="AB330" s="153">
        <f t="shared" si="652"/>
        <v>0</v>
      </c>
      <c r="AC330" s="154">
        <f t="shared" si="718"/>
        <v>1101.5</v>
      </c>
      <c r="AD330" s="156">
        <f t="shared" si="718"/>
        <v>0</v>
      </c>
      <c r="AE330" s="153">
        <f t="shared" si="705"/>
        <v>0</v>
      </c>
      <c r="AF330" s="154">
        <f t="shared" si="719"/>
        <v>0</v>
      </c>
      <c r="AG330" s="156">
        <f t="shared" si="719"/>
        <v>0</v>
      </c>
      <c r="AH330" s="153" t="e">
        <f t="shared" si="706"/>
        <v>#DIV/0!</v>
      </c>
      <c r="AI330" s="154">
        <f t="shared" si="720"/>
        <v>0</v>
      </c>
      <c r="AJ330" s="156">
        <f t="shared" si="720"/>
        <v>0</v>
      </c>
      <c r="AK330" s="153" t="e">
        <f t="shared" si="707"/>
        <v>#DIV/0!</v>
      </c>
      <c r="AL330" s="154">
        <f t="shared" si="721"/>
        <v>0</v>
      </c>
      <c r="AM330" s="156">
        <f t="shared" si="721"/>
        <v>0</v>
      </c>
      <c r="AN330" s="153" t="e">
        <f t="shared" si="708"/>
        <v>#DIV/0!</v>
      </c>
      <c r="AO330" s="154">
        <f t="shared" si="722"/>
        <v>0</v>
      </c>
      <c r="AP330" s="156">
        <f t="shared" si="722"/>
        <v>0</v>
      </c>
      <c r="AQ330" s="153" t="e">
        <f t="shared" si="709"/>
        <v>#DIV/0!</v>
      </c>
      <c r="AR330" s="163"/>
    </row>
    <row r="331" spans="1:44" ht="31.2">
      <c r="A331" s="334"/>
      <c r="B331" s="335"/>
      <c r="C331" s="336"/>
      <c r="D331" s="155" t="s">
        <v>308</v>
      </c>
      <c r="E331" s="136">
        <f t="shared" si="710"/>
        <v>997</v>
      </c>
      <c r="F331" s="156">
        <f t="shared" si="710"/>
        <v>176.7</v>
      </c>
      <c r="G331" s="153">
        <f t="shared" si="653"/>
        <v>17.723169508525576</v>
      </c>
      <c r="H331" s="154">
        <f t="shared" si="711"/>
        <v>0</v>
      </c>
      <c r="I331" s="156">
        <f t="shared" si="711"/>
        <v>0</v>
      </c>
      <c r="J331" s="153" t="e">
        <f t="shared" si="699"/>
        <v>#DIV/0!</v>
      </c>
      <c r="K331" s="154">
        <f t="shared" si="712"/>
        <v>0</v>
      </c>
      <c r="L331" s="156">
        <f t="shared" si="712"/>
        <v>0</v>
      </c>
      <c r="M331" s="153" t="e">
        <f t="shared" si="700"/>
        <v>#DIV/0!</v>
      </c>
      <c r="N331" s="154">
        <f t="shared" si="713"/>
        <v>0</v>
      </c>
      <c r="O331" s="156">
        <f t="shared" si="713"/>
        <v>0</v>
      </c>
      <c r="P331" s="153" t="e">
        <f t="shared" si="701"/>
        <v>#DIV/0!</v>
      </c>
      <c r="Q331" s="154">
        <f t="shared" si="714"/>
        <v>0</v>
      </c>
      <c r="R331" s="156">
        <f t="shared" si="714"/>
        <v>0</v>
      </c>
      <c r="S331" s="153" t="e">
        <f t="shared" si="702"/>
        <v>#DIV/0!</v>
      </c>
      <c r="T331" s="154">
        <f t="shared" si="715"/>
        <v>0</v>
      </c>
      <c r="U331" s="156">
        <f t="shared" si="715"/>
        <v>0</v>
      </c>
      <c r="V331" s="153" t="e">
        <f t="shared" si="703"/>
        <v>#DIV/0!</v>
      </c>
      <c r="W331" s="154">
        <f t="shared" si="716"/>
        <v>176.7</v>
      </c>
      <c r="X331" s="156">
        <f t="shared" si="716"/>
        <v>176.7</v>
      </c>
      <c r="Y331" s="153">
        <f t="shared" si="704"/>
        <v>100</v>
      </c>
      <c r="Z331" s="154">
        <f t="shared" si="717"/>
        <v>400</v>
      </c>
      <c r="AA331" s="156">
        <f t="shared" si="717"/>
        <v>0</v>
      </c>
      <c r="AB331" s="153">
        <f t="shared" si="652"/>
        <v>0</v>
      </c>
      <c r="AC331" s="154">
        <f t="shared" si="718"/>
        <v>420.3</v>
      </c>
      <c r="AD331" s="156">
        <f t="shared" si="718"/>
        <v>0</v>
      </c>
      <c r="AE331" s="153">
        <f t="shared" si="705"/>
        <v>0</v>
      </c>
      <c r="AF331" s="154">
        <f t="shared" si="719"/>
        <v>0</v>
      </c>
      <c r="AG331" s="156">
        <f t="shared" si="719"/>
        <v>0</v>
      </c>
      <c r="AH331" s="153" t="e">
        <f t="shared" si="706"/>
        <v>#DIV/0!</v>
      </c>
      <c r="AI331" s="154">
        <f t="shared" si="720"/>
        <v>0</v>
      </c>
      <c r="AJ331" s="156">
        <f t="shared" si="720"/>
        <v>0</v>
      </c>
      <c r="AK331" s="153" t="e">
        <f t="shared" si="707"/>
        <v>#DIV/0!</v>
      </c>
      <c r="AL331" s="154">
        <f t="shared" si="721"/>
        <v>0</v>
      </c>
      <c r="AM331" s="156">
        <f t="shared" si="721"/>
        <v>0</v>
      </c>
      <c r="AN331" s="153" t="e">
        <f t="shared" si="708"/>
        <v>#DIV/0!</v>
      </c>
      <c r="AO331" s="154">
        <f t="shared" si="722"/>
        <v>0</v>
      </c>
      <c r="AP331" s="156">
        <f t="shared" si="722"/>
        <v>0</v>
      </c>
      <c r="AQ331" s="153" t="e">
        <f t="shared" si="709"/>
        <v>#DIV/0!</v>
      </c>
      <c r="AR331" s="163"/>
    </row>
    <row r="332" spans="1:44" ht="36.75" customHeight="1">
      <c r="A332" s="334" t="s">
        <v>1</v>
      </c>
      <c r="B332" s="335" t="s">
        <v>391</v>
      </c>
      <c r="C332" s="336"/>
      <c r="D332" s="150" t="s">
        <v>307</v>
      </c>
      <c r="E332" s="136">
        <f>E336+E344</f>
        <v>10361.700000000001</v>
      </c>
      <c r="F332" s="151">
        <f t="shared" ref="F332:AP335" si="723">F336+F344</f>
        <v>3263</v>
      </c>
      <c r="G332" s="151">
        <f t="shared" si="653"/>
        <v>31.490971558721061</v>
      </c>
      <c r="H332" s="136">
        <f t="shared" si="723"/>
        <v>0</v>
      </c>
      <c r="I332" s="151">
        <f t="shared" si="723"/>
        <v>0</v>
      </c>
      <c r="J332" s="151" t="e">
        <f t="shared" si="699"/>
        <v>#DIV/0!</v>
      </c>
      <c r="K332" s="136">
        <f t="shared" ref="K332:K335" si="724">K336+K344</f>
        <v>0</v>
      </c>
      <c r="L332" s="151">
        <f t="shared" si="723"/>
        <v>0</v>
      </c>
      <c r="M332" s="151" t="e">
        <f t="shared" si="700"/>
        <v>#DIV/0!</v>
      </c>
      <c r="N332" s="136">
        <f t="shared" ref="N332:N335" si="725">N336+N344</f>
        <v>0</v>
      </c>
      <c r="O332" s="151">
        <f t="shared" si="723"/>
        <v>0</v>
      </c>
      <c r="P332" s="151" t="e">
        <f t="shared" si="701"/>
        <v>#DIV/0!</v>
      </c>
      <c r="Q332" s="136">
        <f t="shared" ref="Q332:Q335" si="726">Q336+Q344</f>
        <v>0</v>
      </c>
      <c r="R332" s="151">
        <f t="shared" si="723"/>
        <v>0</v>
      </c>
      <c r="S332" s="151" t="e">
        <f t="shared" si="702"/>
        <v>#DIV/0!</v>
      </c>
      <c r="T332" s="136">
        <f t="shared" ref="T332:W335" si="727">T336+T344</f>
        <v>0</v>
      </c>
      <c r="U332" s="151">
        <f t="shared" si="723"/>
        <v>0</v>
      </c>
      <c r="V332" s="151" t="e">
        <f t="shared" si="703"/>
        <v>#DIV/0!</v>
      </c>
      <c r="W332" s="136">
        <f t="shared" ref="W332:W334" si="728">W336+W344</f>
        <v>4765.7</v>
      </c>
      <c r="X332" s="151">
        <f t="shared" si="723"/>
        <v>3263</v>
      </c>
      <c r="Y332" s="151">
        <f t="shared" si="704"/>
        <v>68.468430660763374</v>
      </c>
      <c r="Z332" s="136">
        <f t="shared" ref="Z332:Z335" si="729">Z336+Z344</f>
        <v>4775.7000000000007</v>
      </c>
      <c r="AA332" s="151">
        <f t="shared" si="723"/>
        <v>0</v>
      </c>
      <c r="AB332" s="151">
        <f t="shared" si="652"/>
        <v>0</v>
      </c>
      <c r="AC332" s="136">
        <f t="shared" ref="AC332:AC335" si="730">AC336+AC344</f>
        <v>820.3</v>
      </c>
      <c r="AD332" s="151">
        <f t="shared" si="723"/>
        <v>0</v>
      </c>
      <c r="AE332" s="151">
        <f t="shared" si="705"/>
        <v>0</v>
      </c>
      <c r="AF332" s="136">
        <f t="shared" ref="AF332:AF335" si="731">AF336+AF344</f>
        <v>0</v>
      </c>
      <c r="AG332" s="151">
        <f t="shared" si="723"/>
        <v>0</v>
      </c>
      <c r="AH332" s="151" t="e">
        <f t="shared" si="706"/>
        <v>#DIV/0!</v>
      </c>
      <c r="AI332" s="136">
        <f t="shared" ref="AI332:AI335" si="732">AI336+AI344</f>
        <v>0</v>
      </c>
      <c r="AJ332" s="151">
        <f t="shared" si="723"/>
        <v>0</v>
      </c>
      <c r="AK332" s="151" t="e">
        <f t="shared" si="707"/>
        <v>#DIV/0!</v>
      </c>
      <c r="AL332" s="136">
        <f t="shared" ref="AL332:AL335" si="733">AL336+AL344</f>
        <v>0</v>
      </c>
      <c r="AM332" s="151">
        <f t="shared" si="723"/>
        <v>0</v>
      </c>
      <c r="AN332" s="151" t="e">
        <f t="shared" si="708"/>
        <v>#DIV/0!</v>
      </c>
      <c r="AO332" s="136">
        <f t="shared" ref="AO332:AO335" si="734">AO336+AO344</f>
        <v>0</v>
      </c>
      <c r="AP332" s="151">
        <f t="shared" si="723"/>
        <v>0</v>
      </c>
      <c r="AQ332" s="151" t="e">
        <f t="shared" si="709"/>
        <v>#DIV/0!</v>
      </c>
      <c r="AR332" s="177"/>
    </row>
    <row r="333" spans="1:44" ht="36.75" customHeight="1">
      <c r="A333" s="334"/>
      <c r="B333" s="335"/>
      <c r="C333" s="336"/>
      <c r="D333" s="155" t="s">
        <v>2</v>
      </c>
      <c r="E333" s="136">
        <f t="shared" ref="E333:F335" si="735">E337+E345</f>
        <v>3492.4</v>
      </c>
      <c r="F333" s="156">
        <f t="shared" si="735"/>
        <v>1103.4000000000001</v>
      </c>
      <c r="G333" s="153">
        <f t="shared" si="653"/>
        <v>31.594319092887414</v>
      </c>
      <c r="H333" s="154">
        <f t="shared" si="723"/>
        <v>0</v>
      </c>
      <c r="I333" s="156">
        <f t="shared" si="723"/>
        <v>0</v>
      </c>
      <c r="J333" s="153" t="e">
        <f t="shared" si="699"/>
        <v>#DIV/0!</v>
      </c>
      <c r="K333" s="154">
        <f t="shared" si="724"/>
        <v>0</v>
      </c>
      <c r="L333" s="156">
        <f t="shared" si="723"/>
        <v>0</v>
      </c>
      <c r="M333" s="153" t="e">
        <f t="shared" si="700"/>
        <v>#DIV/0!</v>
      </c>
      <c r="N333" s="154">
        <f t="shared" si="725"/>
        <v>0</v>
      </c>
      <c r="O333" s="156">
        <f t="shared" si="723"/>
        <v>0</v>
      </c>
      <c r="P333" s="153" t="e">
        <f t="shared" si="701"/>
        <v>#DIV/0!</v>
      </c>
      <c r="Q333" s="154">
        <f t="shared" si="726"/>
        <v>0</v>
      </c>
      <c r="R333" s="156">
        <f t="shared" si="723"/>
        <v>0</v>
      </c>
      <c r="S333" s="153" t="e">
        <f t="shared" si="702"/>
        <v>#DIV/0!</v>
      </c>
      <c r="T333" s="154">
        <f t="shared" si="727"/>
        <v>0</v>
      </c>
      <c r="U333" s="156">
        <f t="shared" si="723"/>
        <v>0</v>
      </c>
      <c r="V333" s="153" t="e">
        <f t="shared" si="703"/>
        <v>#DIV/0!</v>
      </c>
      <c r="W333" s="154">
        <f t="shared" si="728"/>
        <v>1700</v>
      </c>
      <c r="X333" s="156">
        <f t="shared" si="723"/>
        <v>1103.4000000000001</v>
      </c>
      <c r="Y333" s="153">
        <f t="shared" si="704"/>
        <v>64.905882352941177</v>
      </c>
      <c r="Z333" s="154">
        <f t="shared" si="729"/>
        <v>1592.4</v>
      </c>
      <c r="AA333" s="156">
        <f t="shared" si="723"/>
        <v>0</v>
      </c>
      <c r="AB333" s="153">
        <f t="shared" si="652"/>
        <v>0</v>
      </c>
      <c r="AC333" s="154">
        <f t="shared" si="730"/>
        <v>200</v>
      </c>
      <c r="AD333" s="156">
        <f t="shared" si="723"/>
        <v>0</v>
      </c>
      <c r="AE333" s="153">
        <f t="shared" si="705"/>
        <v>0</v>
      </c>
      <c r="AF333" s="154">
        <f t="shared" si="731"/>
        <v>0</v>
      </c>
      <c r="AG333" s="156">
        <f t="shared" si="723"/>
        <v>0</v>
      </c>
      <c r="AH333" s="153" t="e">
        <f t="shared" si="706"/>
        <v>#DIV/0!</v>
      </c>
      <c r="AI333" s="154">
        <f t="shared" si="732"/>
        <v>0</v>
      </c>
      <c r="AJ333" s="156">
        <f t="shared" si="723"/>
        <v>0</v>
      </c>
      <c r="AK333" s="153" t="e">
        <f t="shared" si="707"/>
        <v>#DIV/0!</v>
      </c>
      <c r="AL333" s="154">
        <f t="shared" si="733"/>
        <v>0</v>
      </c>
      <c r="AM333" s="156">
        <f t="shared" si="723"/>
        <v>0</v>
      </c>
      <c r="AN333" s="153" t="e">
        <f t="shared" si="708"/>
        <v>#DIV/0!</v>
      </c>
      <c r="AO333" s="154">
        <f t="shared" si="734"/>
        <v>0</v>
      </c>
      <c r="AP333" s="156">
        <f t="shared" si="723"/>
        <v>0</v>
      </c>
      <c r="AQ333" s="153" t="e">
        <f t="shared" si="709"/>
        <v>#DIV/0!</v>
      </c>
      <c r="AR333" s="163"/>
    </row>
    <row r="334" spans="1:44" ht="36.75" customHeight="1">
      <c r="A334" s="334"/>
      <c r="B334" s="335"/>
      <c r="C334" s="336"/>
      <c r="D334" s="155" t="s">
        <v>43</v>
      </c>
      <c r="E334" s="136">
        <f t="shared" si="735"/>
        <v>5872.3</v>
      </c>
      <c r="F334" s="156">
        <f t="shared" si="735"/>
        <v>1982.9</v>
      </c>
      <c r="G334" s="153">
        <f t="shared" si="653"/>
        <v>33.767007816358159</v>
      </c>
      <c r="H334" s="154">
        <f t="shared" si="723"/>
        <v>0</v>
      </c>
      <c r="I334" s="156">
        <f t="shared" si="723"/>
        <v>0</v>
      </c>
      <c r="J334" s="153" t="e">
        <f t="shared" si="699"/>
        <v>#DIV/0!</v>
      </c>
      <c r="K334" s="154">
        <f t="shared" si="724"/>
        <v>0</v>
      </c>
      <c r="L334" s="156">
        <f t="shared" si="723"/>
        <v>0</v>
      </c>
      <c r="M334" s="153" t="e">
        <f t="shared" si="700"/>
        <v>#DIV/0!</v>
      </c>
      <c r="N334" s="154">
        <f t="shared" si="725"/>
        <v>0</v>
      </c>
      <c r="O334" s="156">
        <f t="shared" si="723"/>
        <v>0</v>
      </c>
      <c r="P334" s="153" t="e">
        <f t="shared" si="701"/>
        <v>#DIV/0!</v>
      </c>
      <c r="Q334" s="154">
        <f t="shared" si="726"/>
        <v>0</v>
      </c>
      <c r="R334" s="156">
        <f t="shared" si="723"/>
        <v>0</v>
      </c>
      <c r="S334" s="153" t="e">
        <f t="shared" si="702"/>
        <v>#DIV/0!</v>
      </c>
      <c r="T334" s="154">
        <f t="shared" si="727"/>
        <v>0</v>
      </c>
      <c r="U334" s="156">
        <f t="shared" si="723"/>
        <v>0</v>
      </c>
      <c r="V334" s="153" t="e">
        <f t="shared" si="703"/>
        <v>#DIV/0!</v>
      </c>
      <c r="W334" s="154">
        <f t="shared" si="728"/>
        <v>2889</v>
      </c>
      <c r="X334" s="156">
        <f t="shared" si="723"/>
        <v>1982.9</v>
      </c>
      <c r="Y334" s="153">
        <f t="shared" si="704"/>
        <v>68.636206299757703</v>
      </c>
      <c r="Z334" s="154">
        <f t="shared" si="729"/>
        <v>2783.3</v>
      </c>
      <c r="AA334" s="156">
        <f t="shared" si="723"/>
        <v>0</v>
      </c>
      <c r="AB334" s="153">
        <f t="shared" si="652"/>
        <v>0</v>
      </c>
      <c r="AC334" s="154">
        <f t="shared" si="730"/>
        <v>200</v>
      </c>
      <c r="AD334" s="156">
        <f t="shared" si="723"/>
        <v>0</v>
      </c>
      <c r="AE334" s="153">
        <f t="shared" si="705"/>
        <v>0</v>
      </c>
      <c r="AF334" s="154">
        <f t="shared" si="731"/>
        <v>0</v>
      </c>
      <c r="AG334" s="156">
        <f t="shared" si="723"/>
        <v>0</v>
      </c>
      <c r="AH334" s="153" t="e">
        <f t="shared" si="706"/>
        <v>#DIV/0!</v>
      </c>
      <c r="AI334" s="154">
        <f t="shared" si="732"/>
        <v>0</v>
      </c>
      <c r="AJ334" s="156">
        <f t="shared" si="723"/>
        <v>0</v>
      </c>
      <c r="AK334" s="153" t="e">
        <f t="shared" si="707"/>
        <v>#DIV/0!</v>
      </c>
      <c r="AL334" s="154">
        <f t="shared" si="733"/>
        <v>0</v>
      </c>
      <c r="AM334" s="156">
        <f t="shared" si="723"/>
        <v>0</v>
      </c>
      <c r="AN334" s="153" t="e">
        <f t="shared" si="708"/>
        <v>#DIV/0!</v>
      </c>
      <c r="AO334" s="154">
        <f t="shared" si="734"/>
        <v>0</v>
      </c>
      <c r="AP334" s="156">
        <f t="shared" si="723"/>
        <v>0</v>
      </c>
      <c r="AQ334" s="153" t="e">
        <f t="shared" si="709"/>
        <v>#DIV/0!</v>
      </c>
      <c r="AR334" s="163"/>
    </row>
    <row r="335" spans="1:44" ht="36.75" customHeight="1">
      <c r="A335" s="334"/>
      <c r="B335" s="335"/>
      <c r="C335" s="336"/>
      <c r="D335" s="155" t="s">
        <v>308</v>
      </c>
      <c r="E335" s="136">
        <f t="shared" si="735"/>
        <v>997</v>
      </c>
      <c r="F335" s="156">
        <f t="shared" si="735"/>
        <v>176.7</v>
      </c>
      <c r="G335" s="153">
        <f t="shared" si="653"/>
        <v>17.723169508525576</v>
      </c>
      <c r="H335" s="154">
        <f t="shared" si="723"/>
        <v>0</v>
      </c>
      <c r="I335" s="156">
        <f t="shared" si="723"/>
        <v>0</v>
      </c>
      <c r="J335" s="153" t="e">
        <f t="shared" si="699"/>
        <v>#DIV/0!</v>
      </c>
      <c r="K335" s="154">
        <f t="shared" si="724"/>
        <v>0</v>
      </c>
      <c r="L335" s="156">
        <f t="shared" si="723"/>
        <v>0</v>
      </c>
      <c r="M335" s="153" t="e">
        <f t="shared" si="700"/>
        <v>#DIV/0!</v>
      </c>
      <c r="N335" s="154">
        <f t="shared" si="725"/>
        <v>0</v>
      </c>
      <c r="O335" s="156">
        <f t="shared" si="723"/>
        <v>0</v>
      </c>
      <c r="P335" s="153" t="e">
        <f t="shared" si="701"/>
        <v>#DIV/0!</v>
      </c>
      <c r="Q335" s="154">
        <f t="shared" si="726"/>
        <v>0</v>
      </c>
      <c r="R335" s="156">
        <f t="shared" si="723"/>
        <v>0</v>
      </c>
      <c r="S335" s="153" t="e">
        <f t="shared" si="702"/>
        <v>#DIV/0!</v>
      </c>
      <c r="T335" s="154">
        <f t="shared" si="727"/>
        <v>0</v>
      </c>
      <c r="U335" s="156">
        <f t="shared" si="723"/>
        <v>0</v>
      </c>
      <c r="V335" s="153" t="e">
        <f t="shared" si="703"/>
        <v>#DIV/0!</v>
      </c>
      <c r="W335" s="154">
        <f t="shared" si="727"/>
        <v>176.7</v>
      </c>
      <c r="X335" s="156">
        <f t="shared" si="723"/>
        <v>176.7</v>
      </c>
      <c r="Y335" s="153">
        <f t="shared" si="704"/>
        <v>100</v>
      </c>
      <c r="Z335" s="154">
        <f t="shared" si="729"/>
        <v>400</v>
      </c>
      <c r="AA335" s="156">
        <f t="shared" si="723"/>
        <v>0</v>
      </c>
      <c r="AB335" s="153">
        <f t="shared" si="652"/>
        <v>0</v>
      </c>
      <c r="AC335" s="154">
        <f t="shared" si="730"/>
        <v>420.3</v>
      </c>
      <c r="AD335" s="156">
        <f t="shared" si="723"/>
        <v>0</v>
      </c>
      <c r="AE335" s="153">
        <f t="shared" si="705"/>
        <v>0</v>
      </c>
      <c r="AF335" s="154">
        <f t="shared" si="731"/>
        <v>0</v>
      </c>
      <c r="AG335" s="156">
        <f t="shared" si="723"/>
        <v>0</v>
      </c>
      <c r="AH335" s="153" t="e">
        <f t="shared" si="706"/>
        <v>#DIV/0!</v>
      </c>
      <c r="AI335" s="154">
        <f t="shared" si="732"/>
        <v>0</v>
      </c>
      <c r="AJ335" s="156">
        <f t="shared" si="723"/>
        <v>0</v>
      </c>
      <c r="AK335" s="153" t="e">
        <f t="shared" si="707"/>
        <v>#DIV/0!</v>
      </c>
      <c r="AL335" s="154">
        <f t="shared" si="733"/>
        <v>0</v>
      </c>
      <c r="AM335" s="156">
        <f t="shared" si="723"/>
        <v>0</v>
      </c>
      <c r="AN335" s="153" t="e">
        <f t="shared" si="708"/>
        <v>#DIV/0!</v>
      </c>
      <c r="AO335" s="154">
        <f t="shared" si="734"/>
        <v>0</v>
      </c>
      <c r="AP335" s="156">
        <f t="shared" si="723"/>
        <v>0</v>
      </c>
      <c r="AQ335" s="153" t="e">
        <f t="shared" si="709"/>
        <v>#DIV/0!</v>
      </c>
      <c r="AR335" s="163"/>
    </row>
    <row r="336" spans="1:44" ht="39" customHeight="1">
      <c r="A336" s="334" t="s">
        <v>266</v>
      </c>
      <c r="B336" s="335" t="s">
        <v>392</v>
      </c>
      <c r="C336" s="336"/>
      <c r="D336" s="150" t="s">
        <v>307</v>
      </c>
      <c r="E336" s="136">
        <f>E337+E338+E339</f>
        <v>2379.9</v>
      </c>
      <c r="F336" s="151">
        <f t="shared" ref="F336:AP336" si="736">F337+F338+F339</f>
        <v>806.4</v>
      </c>
      <c r="G336" s="151">
        <f t="shared" si="653"/>
        <v>33.883776629270137</v>
      </c>
      <c r="H336" s="136">
        <f t="shared" si="736"/>
        <v>0</v>
      </c>
      <c r="I336" s="151">
        <f t="shared" si="736"/>
        <v>0</v>
      </c>
      <c r="J336" s="151" t="e">
        <f t="shared" si="699"/>
        <v>#DIV/0!</v>
      </c>
      <c r="K336" s="136">
        <f t="shared" ref="K336" si="737">K337+K338+K339</f>
        <v>0</v>
      </c>
      <c r="L336" s="151">
        <f t="shared" si="736"/>
        <v>0</v>
      </c>
      <c r="M336" s="151" t="e">
        <f t="shared" si="700"/>
        <v>#DIV/0!</v>
      </c>
      <c r="N336" s="136">
        <f t="shared" ref="N336" si="738">N337+N338+N339</f>
        <v>0</v>
      </c>
      <c r="O336" s="151">
        <f t="shared" si="736"/>
        <v>0</v>
      </c>
      <c r="P336" s="151" t="e">
        <f t="shared" si="701"/>
        <v>#DIV/0!</v>
      </c>
      <c r="Q336" s="136">
        <f t="shared" ref="Q336" si="739">Q337+Q338+Q339</f>
        <v>0</v>
      </c>
      <c r="R336" s="151">
        <f t="shared" si="736"/>
        <v>0</v>
      </c>
      <c r="S336" s="151" t="e">
        <f t="shared" si="702"/>
        <v>#DIV/0!</v>
      </c>
      <c r="T336" s="136">
        <f t="shared" ref="T336" si="740">T337+T338+T339</f>
        <v>0</v>
      </c>
      <c r="U336" s="151">
        <f t="shared" si="736"/>
        <v>0</v>
      </c>
      <c r="V336" s="151" t="e">
        <f t="shared" si="703"/>
        <v>#DIV/0!</v>
      </c>
      <c r="W336" s="136">
        <f t="shared" ref="W336" si="741">W337+W338+W339</f>
        <v>1189</v>
      </c>
      <c r="X336" s="151">
        <f t="shared" si="736"/>
        <v>806.4</v>
      </c>
      <c r="Y336" s="151">
        <f t="shared" si="704"/>
        <v>67.82169890664423</v>
      </c>
      <c r="Z336" s="136">
        <f t="shared" ref="Z336" si="742">Z337+Z338+Z339</f>
        <v>1190.9000000000001</v>
      </c>
      <c r="AA336" s="151">
        <f t="shared" si="736"/>
        <v>0</v>
      </c>
      <c r="AB336" s="151">
        <f t="shared" si="652"/>
        <v>0</v>
      </c>
      <c r="AC336" s="136">
        <f t="shared" ref="AC336" si="743">AC337+AC338+AC339</f>
        <v>0</v>
      </c>
      <c r="AD336" s="151">
        <f t="shared" si="736"/>
        <v>0</v>
      </c>
      <c r="AE336" s="151" t="e">
        <f t="shared" si="705"/>
        <v>#DIV/0!</v>
      </c>
      <c r="AF336" s="136">
        <f t="shared" ref="AF336" si="744">AF337+AF338+AF339</f>
        <v>0</v>
      </c>
      <c r="AG336" s="151">
        <f t="shared" si="736"/>
        <v>0</v>
      </c>
      <c r="AH336" s="151" t="e">
        <f t="shared" si="706"/>
        <v>#DIV/0!</v>
      </c>
      <c r="AI336" s="136">
        <f t="shared" ref="AI336" si="745">AI337+AI338+AI339</f>
        <v>0</v>
      </c>
      <c r="AJ336" s="151">
        <f t="shared" si="736"/>
        <v>0</v>
      </c>
      <c r="AK336" s="151" t="e">
        <f t="shared" si="707"/>
        <v>#DIV/0!</v>
      </c>
      <c r="AL336" s="136">
        <f t="shared" ref="AL336" si="746">AL337+AL338+AL339</f>
        <v>0</v>
      </c>
      <c r="AM336" s="151">
        <f t="shared" si="736"/>
        <v>0</v>
      </c>
      <c r="AN336" s="151" t="e">
        <f t="shared" si="708"/>
        <v>#DIV/0!</v>
      </c>
      <c r="AO336" s="136">
        <f t="shared" ref="AO336" si="747">AO337+AO338+AO339</f>
        <v>0</v>
      </c>
      <c r="AP336" s="151">
        <f t="shared" si="736"/>
        <v>0</v>
      </c>
      <c r="AQ336" s="151" t="e">
        <f t="shared" si="709"/>
        <v>#DIV/0!</v>
      </c>
      <c r="AR336" s="177"/>
    </row>
    <row r="337" spans="1:44" ht="39" customHeight="1">
      <c r="A337" s="334"/>
      <c r="B337" s="335"/>
      <c r="C337" s="336"/>
      <c r="D337" s="155" t="s">
        <v>2</v>
      </c>
      <c r="E337" s="136">
        <f t="shared" ref="E337:F339" si="748">H337+K337+N337+Q337+T337+W337+Z337+AC337+AF337+AI337+AL337+AO337</f>
        <v>0</v>
      </c>
      <c r="F337" s="156">
        <f t="shared" si="748"/>
        <v>0</v>
      </c>
      <c r="G337" s="153" t="e">
        <f t="shared" si="653"/>
        <v>#DIV/0!</v>
      </c>
      <c r="H337" s="162">
        <v>0</v>
      </c>
      <c r="I337" s="163">
        <v>0</v>
      </c>
      <c r="J337" s="153" t="e">
        <f t="shared" si="699"/>
        <v>#DIV/0!</v>
      </c>
      <c r="K337" s="162">
        <v>0</v>
      </c>
      <c r="L337" s="163">
        <v>0</v>
      </c>
      <c r="M337" s="153" t="e">
        <f t="shared" si="700"/>
        <v>#DIV/0!</v>
      </c>
      <c r="N337" s="162">
        <v>0</v>
      </c>
      <c r="O337" s="163">
        <v>0</v>
      </c>
      <c r="P337" s="153" t="e">
        <f t="shared" si="701"/>
        <v>#DIV/0!</v>
      </c>
      <c r="Q337" s="162">
        <v>0</v>
      </c>
      <c r="R337" s="163"/>
      <c r="S337" s="153" t="e">
        <f t="shared" si="702"/>
        <v>#DIV/0!</v>
      </c>
      <c r="T337" s="162">
        <v>0</v>
      </c>
      <c r="U337" s="163"/>
      <c r="V337" s="153" t="e">
        <f t="shared" si="703"/>
        <v>#DIV/0!</v>
      </c>
      <c r="W337" s="162">
        <v>0</v>
      </c>
      <c r="X337" s="163"/>
      <c r="Y337" s="153" t="e">
        <f t="shared" si="704"/>
        <v>#DIV/0!</v>
      </c>
      <c r="Z337" s="162">
        <v>0</v>
      </c>
      <c r="AA337" s="163"/>
      <c r="AB337" s="153" t="e">
        <f t="shared" si="652"/>
        <v>#DIV/0!</v>
      </c>
      <c r="AC337" s="162">
        <v>0</v>
      </c>
      <c r="AD337" s="163"/>
      <c r="AE337" s="153" t="e">
        <f t="shared" si="705"/>
        <v>#DIV/0!</v>
      </c>
      <c r="AF337" s="162">
        <v>0</v>
      </c>
      <c r="AG337" s="163"/>
      <c r="AH337" s="153" t="e">
        <f t="shared" si="706"/>
        <v>#DIV/0!</v>
      </c>
      <c r="AI337" s="162">
        <v>0</v>
      </c>
      <c r="AJ337" s="163"/>
      <c r="AK337" s="153" t="e">
        <f t="shared" si="707"/>
        <v>#DIV/0!</v>
      </c>
      <c r="AL337" s="162">
        <v>0</v>
      </c>
      <c r="AM337" s="163"/>
      <c r="AN337" s="153" t="e">
        <f t="shared" si="708"/>
        <v>#DIV/0!</v>
      </c>
      <c r="AO337" s="162">
        <v>0</v>
      </c>
      <c r="AP337" s="163"/>
      <c r="AQ337" s="153" t="e">
        <f t="shared" si="709"/>
        <v>#DIV/0!</v>
      </c>
      <c r="AR337" s="163"/>
    </row>
    <row r="338" spans="1:44" ht="39" customHeight="1">
      <c r="A338" s="334"/>
      <c r="B338" s="335"/>
      <c r="C338" s="336"/>
      <c r="D338" s="155" t="s">
        <v>43</v>
      </c>
      <c r="E338" s="136">
        <f>H338+K338+N338+Q338+T338+W338+Z338+AC338+AF338+AI338+AL338+AO338</f>
        <v>2379.9</v>
      </c>
      <c r="F338" s="156">
        <f t="shared" si="748"/>
        <v>806.4</v>
      </c>
      <c r="G338" s="153">
        <f t="shared" si="653"/>
        <v>33.883776629270137</v>
      </c>
      <c r="H338" s="162">
        <v>0</v>
      </c>
      <c r="I338" s="163">
        <v>0</v>
      </c>
      <c r="J338" s="153" t="e">
        <f t="shared" si="699"/>
        <v>#DIV/0!</v>
      </c>
      <c r="K338" s="162">
        <v>0</v>
      </c>
      <c r="L338" s="163">
        <v>0</v>
      </c>
      <c r="M338" s="153" t="e">
        <f t="shared" si="700"/>
        <v>#DIV/0!</v>
      </c>
      <c r="N338" s="162">
        <v>0</v>
      </c>
      <c r="O338" s="163">
        <v>0</v>
      </c>
      <c r="P338" s="153" t="e">
        <f t="shared" si="701"/>
        <v>#DIV/0!</v>
      </c>
      <c r="Q338" s="162">
        <v>0</v>
      </c>
      <c r="R338" s="163"/>
      <c r="S338" s="153" t="e">
        <f t="shared" si="702"/>
        <v>#DIV/0!</v>
      </c>
      <c r="T338" s="162">
        <v>0</v>
      </c>
      <c r="U338" s="163"/>
      <c r="V338" s="153" t="e">
        <f t="shared" si="703"/>
        <v>#DIV/0!</v>
      </c>
      <c r="W338" s="162">
        <v>1189</v>
      </c>
      <c r="X338" s="163">
        <f>390.4+416</f>
        <v>806.4</v>
      </c>
      <c r="Y338" s="153">
        <f t="shared" si="704"/>
        <v>67.82169890664423</v>
      </c>
      <c r="Z338" s="162">
        <v>1190.9000000000001</v>
      </c>
      <c r="AA338" s="163"/>
      <c r="AB338" s="153">
        <f t="shared" si="652"/>
        <v>0</v>
      </c>
      <c r="AC338" s="162">
        <v>0</v>
      </c>
      <c r="AD338" s="163"/>
      <c r="AE338" s="153" t="e">
        <f t="shared" si="705"/>
        <v>#DIV/0!</v>
      </c>
      <c r="AF338" s="162">
        <v>0</v>
      </c>
      <c r="AG338" s="163"/>
      <c r="AH338" s="153" t="e">
        <f t="shared" si="706"/>
        <v>#DIV/0!</v>
      </c>
      <c r="AI338" s="162">
        <v>0</v>
      </c>
      <c r="AJ338" s="163"/>
      <c r="AK338" s="153" t="e">
        <f t="shared" si="707"/>
        <v>#DIV/0!</v>
      </c>
      <c r="AL338" s="162">
        <v>0</v>
      </c>
      <c r="AM338" s="163"/>
      <c r="AN338" s="153" t="e">
        <f t="shared" si="708"/>
        <v>#DIV/0!</v>
      </c>
      <c r="AO338" s="162">
        <v>0</v>
      </c>
      <c r="AP338" s="163"/>
      <c r="AQ338" s="153" t="e">
        <f t="shared" si="709"/>
        <v>#DIV/0!</v>
      </c>
      <c r="AR338" s="163"/>
    </row>
    <row r="339" spans="1:44" ht="39" customHeight="1">
      <c r="A339" s="334"/>
      <c r="B339" s="335"/>
      <c r="C339" s="336"/>
      <c r="D339" s="155" t="s">
        <v>308</v>
      </c>
      <c r="E339" s="136">
        <f t="shared" si="748"/>
        <v>0</v>
      </c>
      <c r="F339" s="156">
        <f t="shared" si="748"/>
        <v>0</v>
      </c>
      <c r="G339" s="153" t="e">
        <f t="shared" si="653"/>
        <v>#DIV/0!</v>
      </c>
      <c r="H339" s="162">
        <v>0</v>
      </c>
      <c r="I339" s="163">
        <v>0</v>
      </c>
      <c r="J339" s="153" t="e">
        <f t="shared" si="699"/>
        <v>#DIV/0!</v>
      </c>
      <c r="K339" s="162">
        <v>0</v>
      </c>
      <c r="L339" s="163">
        <v>0</v>
      </c>
      <c r="M339" s="153" t="e">
        <f t="shared" si="700"/>
        <v>#DIV/0!</v>
      </c>
      <c r="N339" s="162">
        <v>0</v>
      </c>
      <c r="O339" s="163">
        <v>0</v>
      </c>
      <c r="P339" s="153" t="e">
        <f t="shared" si="701"/>
        <v>#DIV/0!</v>
      </c>
      <c r="Q339" s="162">
        <v>0</v>
      </c>
      <c r="R339" s="163"/>
      <c r="S339" s="153" t="e">
        <f t="shared" si="702"/>
        <v>#DIV/0!</v>
      </c>
      <c r="T339" s="162">
        <v>0</v>
      </c>
      <c r="U339" s="163"/>
      <c r="V339" s="153" t="e">
        <f t="shared" si="703"/>
        <v>#DIV/0!</v>
      </c>
      <c r="W339" s="162">
        <v>0</v>
      </c>
      <c r="X339" s="163"/>
      <c r="Y339" s="153" t="e">
        <f t="shared" si="704"/>
        <v>#DIV/0!</v>
      </c>
      <c r="Z339" s="162">
        <v>0</v>
      </c>
      <c r="AA339" s="163"/>
      <c r="AB339" s="153" t="e">
        <f t="shared" si="652"/>
        <v>#DIV/0!</v>
      </c>
      <c r="AC339" s="162">
        <v>0</v>
      </c>
      <c r="AD339" s="163"/>
      <c r="AE339" s="153" t="e">
        <f t="shared" si="705"/>
        <v>#DIV/0!</v>
      </c>
      <c r="AF339" s="162">
        <v>0</v>
      </c>
      <c r="AG339" s="163"/>
      <c r="AH339" s="153" t="e">
        <f t="shared" si="706"/>
        <v>#DIV/0!</v>
      </c>
      <c r="AI339" s="162">
        <v>0</v>
      </c>
      <c r="AJ339" s="163"/>
      <c r="AK339" s="153" t="e">
        <f t="shared" si="707"/>
        <v>#DIV/0!</v>
      </c>
      <c r="AL339" s="162">
        <v>0</v>
      </c>
      <c r="AM339" s="163"/>
      <c r="AN339" s="153" t="e">
        <f t="shared" si="708"/>
        <v>#DIV/0!</v>
      </c>
      <c r="AO339" s="162">
        <v>0</v>
      </c>
      <c r="AP339" s="163"/>
      <c r="AQ339" s="153" t="e">
        <f t="shared" si="709"/>
        <v>#DIV/0!</v>
      </c>
      <c r="AR339" s="163"/>
    </row>
    <row r="340" spans="1:44" ht="39" customHeight="1">
      <c r="A340" s="334" t="s">
        <v>393</v>
      </c>
      <c r="B340" s="335" t="s">
        <v>394</v>
      </c>
      <c r="C340" s="336"/>
      <c r="D340" s="150" t="s">
        <v>307</v>
      </c>
      <c r="E340" s="136">
        <f>E341+E342+E343</f>
        <v>267.7</v>
      </c>
      <c r="F340" s="151">
        <f t="shared" ref="F340:AP340" si="749">F341+F342+F343</f>
        <v>0</v>
      </c>
      <c r="G340" s="151">
        <f t="shared" si="653"/>
        <v>0</v>
      </c>
      <c r="H340" s="136">
        <f t="shared" si="749"/>
        <v>0</v>
      </c>
      <c r="I340" s="151">
        <f t="shared" si="749"/>
        <v>0</v>
      </c>
      <c r="J340" s="151" t="e">
        <f t="shared" si="699"/>
        <v>#DIV/0!</v>
      </c>
      <c r="K340" s="136">
        <f t="shared" ref="K340" si="750">K341+K342+K343</f>
        <v>0</v>
      </c>
      <c r="L340" s="151">
        <f t="shared" si="749"/>
        <v>0</v>
      </c>
      <c r="M340" s="151" t="e">
        <f t="shared" si="700"/>
        <v>#DIV/0!</v>
      </c>
      <c r="N340" s="136">
        <f t="shared" ref="N340" si="751">N341+N342+N343</f>
        <v>0</v>
      </c>
      <c r="O340" s="151">
        <f t="shared" si="749"/>
        <v>0</v>
      </c>
      <c r="P340" s="151" t="e">
        <f t="shared" si="701"/>
        <v>#DIV/0!</v>
      </c>
      <c r="Q340" s="136">
        <f t="shared" ref="Q340" si="752">Q341+Q342+Q343</f>
        <v>0</v>
      </c>
      <c r="R340" s="151">
        <f t="shared" si="749"/>
        <v>0</v>
      </c>
      <c r="S340" s="151" t="e">
        <f t="shared" si="702"/>
        <v>#DIV/0!</v>
      </c>
      <c r="T340" s="136">
        <f t="shared" ref="T340" si="753">T341+T342+T343</f>
        <v>0</v>
      </c>
      <c r="U340" s="151">
        <f t="shared" si="749"/>
        <v>0</v>
      </c>
      <c r="V340" s="151" t="e">
        <f t="shared" si="703"/>
        <v>#DIV/0!</v>
      </c>
      <c r="W340" s="136">
        <f t="shared" ref="W340" si="754">W341+W342+W343</f>
        <v>120</v>
      </c>
      <c r="X340" s="151">
        <f t="shared" si="749"/>
        <v>0</v>
      </c>
      <c r="Y340" s="151">
        <f t="shared" si="704"/>
        <v>0</v>
      </c>
      <c r="Z340" s="136">
        <f t="shared" ref="Z340" si="755">Z341+Z342+Z343</f>
        <v>147.69999999999999</v>
      </c>
      <c r="AA340" s="151">
        <f t="shared" si="749"/>
        <v>0</v>
      </c>
      <c r="AB340" s="151">
        <f t="shared" si="652"/>
        <v>0</v>
      </c>
      <c r="AC340" s="136">
        <f t="shared" ref="AC340" si="756">AC341+AC342+AC343</f>
        <v>0</v>
      </c>
      <c r="AD340" s="151">
        <f t="shared" si="749"/>
        <v>0</v>
      </c>
      <c r="AE340" s="151" t="e">
        <f t="shared" si="705"/>
        <v>#DIV/0!</v>
      </c>
      <c r="AF340" s="136">
        <f t="shared" ref="AF340" si="757">AF341+AF342+AF343</f>
        <v>0</v>
      </c>
      <c r="AG340" s="151">
        <f t="shared" si="749"/>
        <v>0</v>
      </c>
      <c r="AH340" s="151" t="e">
        <f t="shared" si="706"/>
        <v>#DIV/0!</v>
      </c>
      <c r="AI340" s="136">
        <f t="shared" ref="AI340" si="758">AI341+AI342+AI343</f>
        <v>0</v>
      </c>
      <c r="AJ340" s="151">
        <f t="shared" si="749"/>
        <v>0</v>
      </c>
      <c r="AK340" s="151" t="e">
        <f t="shared" si="707"/>
        <v>#DIV/0!</v>
      </c>
      <c r="AL340" s="136">
        <f t="shared" ref="AL340" si="759">AL341+AL342+AL343</f>
        <v>0</v>
      </c>
      <c r="AM340" s="151">
        <f t="shared" si="749"/>
        <v>0</v>
      </c>
      <c r="AN340" s="151" t="e">
        <f t="shared" si="708"/>
        <v>#DIV/0!</v>
      </c>
      <c r="AO340" s="136">
        <f t="shared" ref="AO340" si="760">AO341+AO342+AO343</f>
        <v>0</v>
      </c>
      <c r="AP340" s="151">
        <f t="shared" si="749"/>
        <v>0</v>
      </c>
      <c r="AQ340" s="151" t="e">
        <f t="shared" si="709"/>
        <v>#DIV/0!</v>
      </c>
      <c r="AR340" s="177"/>
    </row>
    <row r="341" spans="1:44" ht="39" customHeight="1">
      <c r="A341" s="334"/>
      <c r="B341" s="335"/>
      <c r="C341" s="336"/>
      <c r="D341" s="155" t="s">
        <v>2</v>
      </c>
      <c r="E341" s="136">
        <f t="shared" ref="E341:F343" si="761">H341+K341+N341+Q341+T341+W341+Z341+AC341+AF341+AI341+AL341+AO341</f>
        <v>0</v>
      </c>
      <c r="F341" s="156">
        <f t="shared" si="761"/>
        <v>0</v>
      </c>
      <c r="G341" s="153" t="e">
        <f t="shared" si="653"/>
        <v>#DIV/0!</v>
      </c>
      <c r="H341" s="162">
        <v>0</v>
      </c>
      <c r="I341" s="163">
        <v>0</v>
      </c>
      <c r="J341" s="153" t="e">
        <f t="shared" si="699"/>
        <v>#DIV/0!</v>
      </c>
      <c r="K341" s="162">
        <v>0</v>
      </c>
      <c r="L341" s="163">
        <v>0</v>
      </c>
      <c r="M341" s="153" t="e">
        <f t="shared" si="700"/>
        <v>#DIV/0!</v>
      </c>
      <c r="N341" s="162">
        <v>0</v>
      </c>
      <c r="O341" s="163">
        <v>0</v>
      </c>
      <c r="P341" s="153" t="e">
        <f t="shared" si="701"/>
        <v>#DIV/0!</v>
      </c>
      <c r="Q341" s="162">
        <v>0</v>
      </c>
      <c r="R341" s="163"/>
      <c r="S341" s="153" t="e">
        <f t="shared" si="702"/>
        <v>#DIV/0!</v>
      </c>
      <c r="T341" s="162">
        <v>0</v>
      </c>
      <c r="U341" s="163"/>
      <c r="V341" s="153" t="e">
        <f t="shared" si="703"/>
        <v>#DIV/0!</v>
      </c>
      <c r="W341" s="162">
        <v>0</v>
      </c>
      <c r="X341" s="163"/>
      <c r="Y341" s="153" t="e">
        <f t="shared" si="704"/>
        <v>#DIV/0!</v>
      </c>
      <c r="Z341" s="162">
        <v>0</v>
      </c>
      <c r="AA341" s="163"/>
      <c r="AB341" s="153" t="e">
        <f t="shared" si="652"/>
        <v>#DIV/0!</v>
      </c>
      <c r="AC341" s="162">
        <v>0</v>
      </c>
      <c r="AD341" s="163"/>
      <c r="AE341" s="153" t="e">
        <f t="shared" si="705"/>
        <v>#DIV/0!</v>
      </c>
      <c r="AF341" s="162">
        <v>0</v>
      </c>
      <c r="AG341" s="163"/>
      <c r="AH341" s="153" t="e">
        <f t="shared" si="706"/>
        <v>#DIV/0!</v>
      </c>
      <c r="AI341" s="162">
        <v>0</v>
      </c>
      <c r="AJ341" s="163"/>
      <c r="AK341" s="153" t="e">
        <f t="shared" si="707"/>
        <v>#DIV/0!</v>
      </c>
      <c r="AL341" s="162">
        <v>0</v>
      </c>
      <c r="AM341" s="163"/>
      <c r="AN341" s="153" t="e">
        <f t="shared" si="708"/>
        <v>#DIV/0!</v>
      </c>
      <c r="AO341" s="162">
        <v>0</v>
      </c>
      <c r="AP341" s="163"/>
      <c r="AQ341" s="153" t="e">
        <f t="shared" si="709"/>
        <v>#DIV/0!</v>
      </c>
      <c r="AR341" s="163"/>
    </row>
    <row r="342" spans="1:44" ht="39" customHeight="1">
      <c r="A342" s="334"/>
      <c r="B342" s="335"/>
      <c r="C342" s="336"/>
      <c r="D342" s="155" t="s">
        <v>43</v>
      </c>
      <c r="E342" s="136">
        <f t="shared" si="761"/>
        <v>267.7</v>
      </c>
      <c r="F342" s="156">
        <f t="shared" si="761"/>
        <v>0</v>
      </c>
      <c r="G342" s="153">
        <f t="shared" si="653"/>
        <v>0</v>
      </c>
      <c r="H342" s="162">
        <v>0</v>
      </c>
      <c r="I342" s="163">
        <v>0</v>
      </c>
      <c r="J342" s="153" t="e">
        <f t="shared" si="699"/>
        <v>#DIV/0!</v>
      </c>
      <c r="K342" s="162">
        <v>0</v>
      </c>
      <c r="L342" s="163">
        <v>0</v>
      </c>
      <c r="M342" s="153" t="e">
        <f t="shared" si="700"/>
        <v>#DIV/0!</v>
      </c>
      <c r="N342" s="162">
        <v>0</v>
      </c>
      <c r="O342" s="163">
        <v>0</v>
      </c>
      <c r="P342" s="153" t="e">
        <f t="shared" si="701"/>
        <v>#DIV/0!</v>
      </c>
      <c r="Q342" s="162">
        <v>0</v>
      </c>
      <c r="R342" s="163"/>
      <c r="S342" s="153" t="e">
        <f t="shared" si="702"/>
        <v>#DIV/0!</v>
      </c>
      <c r="T342" s="162">
        <v>0</v>
      </c>
      <c r="U342" s="163"/>
      <c r="V342" s="153" t="e">
        <f t="shared" si="703"/>
        <v>#DIV/0!</v>
      </c>
      <c r="W342" s="162">
        <v>120</v>
      </c>
      <c r="X342" s="163"/>
      <c r="Y342" s="153">
        <f t="shared" si="704"/>
        <v>0</v>
      </c>
      <c r="Z342" s="162">
        <v>147.69999999999999</v>
      </c>
      <c r="AA342" s="163"/>
      <c r="AB342" s="153">
        <f t="shared" si="652"/>
        <v>0</v>
      </c>
      <c r="AC342" s="162">
        <v>0</v>
      </c>
      <c r="AD342" s="163"/>
      <c r="AE342" s="153" t="e">
        <f t="shared" si="705"/>
        <v>#DIV/0!</v>
      </c>
      <c r="AF342" s="162">
        <v>0</v>
      </c>
      <c r="AG342" s="163"/>
      <c r="AH342" s="153" t="e">
        <f t="shared" si="706"/>
        <v>#DIV/0!</v>
      </c>
      <c r="AI342" s="162">
        <v>0</v>
      </c>
      <c r="AJ342" s="163"/>
      <c r="AK342" s="153" t="e">
        <f t="shared" si="707"/>
        <v>#DIV/0!</v>
      </c>
      <c r="AL342" s="162">
        <v>0</v>
      </c>
      <c r="AM342" s="163"/>
      <c r="AN342" s="153" t="e">
        <f t="shared" si="708"/>
        <v>#DIV/0!</v>
      </c>
      <c r="AO342" s="162">
        <v>0</v>
      </c>
      <c r="AP342" s="163"/>
      <c r="AQ342" s="153" t="e">
        <f t="shared" si="709"/>
        <v>#DIV/0!</v>
      </c>
      <c r="AR342" s="163"/>
    </row>
    <row r="343" spans="1:44" ht="39" customHeight="1">
      <c r="A343" s="334"/>
      <c r="B343" s="335"/>
      <c r="C343" s="336"/>
      <c r="D343" s="155" t="s">
        <v>308</v>
      </c>
      <c r="E343" s="136">
        <f t="shared" si="761"/>
        <v>0</v>
      </c>
      <c r="F343" s="156">
        <f t="shared" si="761"/>
        <v>0</v>
      </c>
      <c r="G343" s="153" t="e">
        <f t="shared" si="653"/>
        <v>#DIV/0!</v>
      </c>
      <c r="H343" s="162">
        <v>0</v>
      </c>
      <c r="I343" s="163">
        <v>0</v>
      </c>
      <c r="J343" s="153" t="e">
        <f t="shared" si="699"/>
        <v>#DIV/0!</v>
      </c>
      <c r="K343" s="162">
        <v>0</v>
      </c>
      <c r="L343" s="163">
        <v>0</v>
      </c>
      <c r="M343" s="153" t="e">
        <f t="shared" si="700"/>
        <v>#DIV/0!</v>
      </c>
      <c r="N343" s="162">
        <v>0</v>
      </c>
      <c r="O343" s="163">
        <v>0</v>
      </c>
      <c r="P343" s="153" t="e">
        <f t="shared" si="701"/>
        <v>#DIV/0!</v>
      </c>
      <c r="Q343" s="162">
        <v>0</v>
      </c>
      <c r="R343" s="163"/>
      <c r="S343" s="153" t="e">
        <f t="shared" si="702"/>
        <v>#DIV/0!</v>
      </c>
      <c r="T343" s="162">
        <v>0</v>
      </c>
      <c r="U343" s="163"/>
      <c r="V343" s="153" t="e">
        <f t="shared" si="703"/>
        <v>#DIV/0!</v>
      </c>
      <c r="W343" s="162">
        <v>0</v>
      </c>
      <c r="X343" s="163"/>
      <c r="Y343" s="153" t="e">
        <f t="shared" si="704"/>
        <v>#DIV/0!</v>
      </c>
      <c r="Z343" s="162">
        <v>0</v>
      </c>
      <c r="AA343" s="163"/>
      <c r="AB343" s="153" t="e">
        <f t="shared" si="652"/>
        <v>#DIV/0!</v>
      </c>
      <c r="AC343" s="162">
        <v>0</v>
      </c>
      <c r="AD343" s="163"/>
      <c r="AE343" s="153" t="e">
        <f t="shared" si="705"/>
        <v>#DIV/0!</v>
      </c>
      <c r="AF343" s="162">
        <v>0</v>
      </c>
      <c r="AG343" s="163"/>
      <c r="AH343" s="153" t="e">
        <f t="shared" si="706"/>
        <v>#DIV/0!</v>
      </c>
      <c r="AI343" s="162">
        <v>0</v>
      </c>
      <c r="AJ343" s="163"/>
      <c r="AK343" s="153" t="e">
        <f t="shared" si="707"/>
        <v>#DIV/0!</v>
      </c>
      <c r="AL343" s="162">
        <v>0</v>
      </c>
      <c r="AM343" s="163"/>
      <c r="AN343" s="153" t="e">
        <f t="shared" si="708"/>
        <v>#DIV/0!</v>
      </c>
      <c r="AO343" s="162">
        <v>0</v>
      </c>
      <c r="AP343" s="163"/>
      <c r="AQ343" s="153" t="e">
        <f t="shared" si="709"/>
        <v>#DIV/0!</v>
      </c>
      <c r="AR343" s="163"/>
    </row>
    <row r="344" spans="1:44" ht="27" customHeight="1">
      <c r="A344" s="334" t="s">
        <v>395</v>
      </c>
      <c r="B344" s="335" t="s">
        <v>396</v>
      </c>
      <c r="C344" s="336"/>
      <c r="D344" s="150" t="s">
        <v>307</v>
      </c>
      <c r="E344" s="136">
        <f>E345+E346+E347</f>
        <v>7981.8</v>
      </c>
      <c r="F344" s="151">
        <f t="shared" ref="F344:AP344" si="762">F345+F346+F347</f>
        <v>2456.6</v>
      </c>
      <c r="G344" s="151">
        <f t="shared" si="653"/>
        <v>30.777518855396025</v>
      </c>
      <c r="H344" s="136">
        <f t="shared" si="762"/>
        <v>0</v>
      </c>
      <c r="I344" s="151">
        <f t="shared" si="762"/>
        <v>0</v>
      </c>
      <c r="J344" s="151" t="e">
        <f t="shared" si="699"/>
        <v>#DIV/0!</v>
      </c>
      <c r="K344" s="136">
        <f t="shared" ref="K344" si="763">K345+K346+K347</f>
        <v>0</v>
      </c>
      <c r="L344" s="151">
        <f t="shared" si="762"/>
        <v>0</v>
      </c>
      <c r="M344" s="151" t="e">
        <f t="shared" si="700"/>
        <v>#DIV/0!</v>
      </c>
      <c r="N344" s="136">
        <f t="shared" ref="N344" si="764">N345+N346+N347</f>
        <v>0</v>
      </c>
      <c r="O344" s="151">
        <f t="shared" si="762"/>
        <v>0</v>
      </c>
      <c r="P344" s="151" t="e">
        <f t="shared" si="701"/>
        <v>#DIV/0!</v>
      </c>
      <c r="Q344" s="136">
        <f t="shared" ref="Q344" si="765">Q345+Q346+Q347</f>
        <v>0</v>
      </c>
      <c r="R344" s="151">
        <f t="shared" si="762"/>
        <v>0</v>
      </c>
      <c r="S344" s="151" t="e">
        <f t="shared" si="702"/>
        <v>#DIV/0!</v>
      </c>
      <c r="T344" s="136">
        <f t="shared" ref="T344" si="766">T345+T346+T347</f>
        <v>0</v>
      </c>
      <c r="U344" s="151">
        <f t="shared" si="762"/>
        <v>0</v>
      </c>
      <c r="V344" s="151" t="e">
        <f t="shared" si="703"/>
        <v>#DIV/0!</v>
      </c>
      <c r="W344" s="136">
        <f t="shared" ref="W344" si="767">W345+W346+W347</f>
        <v>3576.7</v>
      </c>
      <c r="X344" s="151">
        <f t="shared" si="762"/>
        <v>2456.6</v>
      </c>
      <c r="Y344" s="151">
        <f t="shared" si="704"/>
        <v>68.683423267257524</v>
      </c>
      <c r="Z344" s="136">
        <f t="shared" ref="Z344" si="768">Z345+Z346+Z347</f>
        <v>3584.8</v>
      </c>
      <c r="AA344" s="151">
        <f t="shared" si="762"/>
        <v>0</v>
      </c>
      <c r="AB344" s="151">
        <f t="shared" si="652"/>
        <v>0</v>
      </c>
      <c r="AC344" s="136">
        <f t="shared" ref="AC344" si="769">AC345+AC346+AC347</f>
        <v>820.3</v>
      </c>
      <c r="AD344" s="151">
        <f t="shared" si="762"/>
        <v>0</v>
      </c>
      <c r="AE344" s="151">
        <f t="shared" si="705"/>
        <v>0</v>
      </c>
      <c r="AF344" s="136">
        <f t="shared" ref="AF344" si="770">AF345+AF346+AF347</f>
        <v>0</v>
      </c>
      <c r="AG344" s="151">
        <f t="shared" si="762"/>
        <v>0</v>
      </c>
      <c r="AH344" s="151" t="e">
        <f t="shared" si="706"/>
        <v>#DIV/0!</v>
      </c>
      <c r="AI344" s="136">
        <f t="shared" ref="AI344" si="771">AI345+AI346+AI347</f>
        <v>0</v>
      </c>
      <c r="AJ344" s="151">
        <f t="shared" si="762"/>
        <v>0</v>
      </c>
      <c r="AK344" s="151" t="e">
        <f t="shared" si="707"/>
        <v>#DIV/0!</v>
      </c>
      <c r="AL344" s="136">
        <f t="shared" ref="AL344" si="772">AL345+AL346+AL347</f>
        <v>0</v>
      </c>
      <c r="AM344" s="151">
        <f t="shared" si="762"/>
        <v>0</v>
      </c>
      <c r="AN344" s="151" t="e">
        <f t="shared" si="708"/>
        <v>#DIV/0!</v>
      </c>
      <c r="AO344" s="136">
        <f t="shared" ref="AO344" si="773">AO345+AO346+AO347</f>
        <v>0</v>
      </c>
      <c r="AP344" s="151">
        <f t="shared" si="762"/>
        <v>0</v>
      </c>
      <c r="AQ344" s="151" t="e">
        <f t="shared" si="709"/>
        <v>#DIV/0!</v>
      </c>
      <c r="AR344" s="177"/>
    </row>
    <row r="345" spans="1:44" ht="27" customHeight="1">
      <c r="A345" s="334"/>
      <c r="B345" s="335"/>
      <c r="C345" s="336"/>
      <c r="D345" s="155" t="s">
        <v>2</v>
      </c>
      <c r="E345" s="136">
        <f t="shared" ref="E345:F347" si="774">H345+K345+N345+Q345+T345+W345+Z345+AC345+AF345+AI345+AL345+AO345</f>
        <v>3492.4</v>
      </c>
      <c r="F345" s="156">
        <f t="shared" si="774"/>
        <v>1103.4000000000001</v>
      </c>
      <c r="G345" s="153">
        <f t="shared" si="653"/>
        <v>31.594319092887414</v>
      </c>
      <c r="H345" s="162">
        <v>0</v>
      </c>
      <c r="I345" s="163">
        <v>0</v>
      </c>
      <c r="J345" s="153" t="e">
        <f t="shared" si="699"/>
        <v>#DIV/0!</v>
      </c>
      <c r="K345" s="162">
        <v>0</v>
      </c>
      <c r="L345" s="163">
        <v>0</v>
      </c>
      <c r="M345" s="153" t="e">
        <f t="shared" si="700"/>
        <v>#DIV/0!</v>
      </c>
      <c r="N345" s="162">
        <v>0</v>
      </c>
      <c r="O345" s="163">
        <v>0</v>
      </c>
      <c r="P345" s="153" t="e">
        <f t="shared" si="701"/>
        <v>#DIV/0!</v>
      </c>
      <c r="Q345" s="162">
        <v>0</v>
      </c>
      <c r="R345" s="163"/>
      <c r="S345" s="153" t="e">
        <f t="shared" si="702"/>
        <v>#DIV/0!</v>
      </c>
      <c r="T345" s="162">
        <f>200-200</f>
        <v>0</v>
      </c>
      <c r="U345" s="163"/>
      <c r="V345" s="153" t="e">
        <f t="shared" si="703"/>
        <v>#DIV/0!</v>
      </c>
      <c r="W345" s="162">
        <v>1700</v>
      </c>
      <c r="X345" s="163">
        <v>1103.4000000000001</v>
      </c>
      <c r="Y345" s="153">
        <f t="shared" si="704"/>
        <v>64.905882352941177</v>
      </c>
      <c r="Z345" s="162">
        <v>1592.4</v>
      </c>
      <c r="AA345" s="163"/>
      <c r="AB345" s="153">
        <f t="shared" si="652"/>
        <v>0</v>
      </c>
      <c r="AC345" s="162">
        <v>200</v>
      </c>
      <c r="AD345" s="163"/>
      <c r="AE345" s="153">
        <f t="shared" si="705"/>
        <v>0</v>
      </c>
      <c r="AF345" s="162">
        <v>0</v>
      </c>
      <c r="AG345" s="163"/>
      <c r="AH345" s="153" t="e">
        <f t="shared" si="706"/>
        <v>#DIV/0!</v>
      </c>
      <c r="AI345" s="162">
        <v>0</v>
      </c>
      <c r="AJ345" s="163"/>
      <c r="AK345" s="153" t="e">
        <f t="shared" si="707"/>
        <v>#DIV/0!</v>
      </c>
      <c r="AL345" s="162">
        <v>0</v>
      </c>
      <c r="AM345" s="163"/>
      <c r="AN345" s="153" t="e">
        <f t="shared" si="708"/>
        <v>#DIV/0!</v>
      </c>
      <c r="AO345" s="162">
        <v>0</v>
      </c>
      <c r="AP345" s="163"/>
      <c r="AQ345" s="153" t="e">
        <f t="shared" si="709"/>
        <v>#DIV/0!</v>
      </c>
      <c r="AR345" s="163"/>
    </row>
    <row r="346" spans="1:44" ht="27" customHeight="1">
      <c r="A346" s="334"/>
      <c r="B346" s="335"/>
      <c r="C346" s="336"/>
      <c r="D346" s="155" t="s">
        <v>43</v>
      </c>
      <c r="E346" s="136">
        <f t="shared" si="774"/>
        <v>3492.4</v>
      </c>
      <c r="F346" s="156">
        <f t="shared" si="774"/>
        <v>1176.5</v>
      </c>
      <c r="G346" s="153">
        <f t="shared" si="653"/>
        <v>33.687435574390101</v>
      </c>
      <c r="H346" s="162">
        <v>0</v>
      </c>
      <c r="I346" s="163">
        <v>0</v>
      </c>
      <c r="J346" s="153" t="e">
        <f t="shared" si="699"/>
        <v>#DIV/0!</v>
      </c>
      <c r="K346" s="162">
        <v>0</v>
      </c>
      <c r="L346" s="163">
        <v>0</v>
      </c>
      <c r="M346" s="153" t="e">
        <f t="shared" si="700"/>
        <v>#DIV/0!</v>
      </c>
      <c r="N346" s="162">
        <v>0</v>
      </c>
      <c r="O346" s="163">
        <v>0</v>
      </c>
      <c r="P346" s="153" t="e">
        <f t="shared" si="701"/>
        <v>#DIV/0!</v>
      </c>
      <c r="Q346" s="162">
        <v>0</v>
      </c>
      <c r="R346" s="163"/>
      <c r="S346" s="153" t="e">
        <f t="shared" si="702"/>
        <v>#DIV/0!</v>
      </c>
      <c r="T346" s="162">
        <f>200-200</f>
        <v>0</v>
      </c>
      <c r="U346" s="163"/>
      <c r="V346" s="153" t="e">
        <f t="shared" si="703"/>
        <v>#DIV/0!</v>
      </c>
      <c r="W346" s="162">
        <v>1700</v>
      </c>
      <c r="X346" s="163">
        <v>1176.5</v>
      </c>
      <c r="Y346" s="153">
        <f t="shared" si="704"/>
        <v>69.205882352941174</v>
      </c>
      <c r="Z346" s="162">
        <v>1592.4</v>
      </c>
      <c r="AA346" s="163"/>
      <c r="AB346" s="153">
        <f t="shared" si="652"/>
        <v>0</v>
      </c>
      <c r="AC346" s="162">
        <v>200</v>
      </c>
      <c r="AD346" s="163"/>
      <c r="AE346" s="153">
        <f t="shared" si="705"/>
        <v>0</v>
      </c>
      <c r="AF346" s="162">
        <v>0</v>
      </c>
      <c r="AG346" s="163"/>
      <c r="AH346" s="153" t="e">
        <f t="shared" si="706"/>
        <v>#DIV/0!</v>
      </c>
      <c r="AI346" s="162">
        <v>0</v>
      </c>
      <c r="AJ346" s="163"/>
      <c r="AK346" s="153" t="e">
        <f t="shared" si="707"/>
        <v>#DIV/0!</v>
      </c>
      <c r="AL346" s="162">
        <v>0</v>
      </c>
      <c r="AM346" s="163"/>
      <c r="AN346" s="153" t="e">
        <f t="shared" si="708"/>
        <v>#DIV/0!</v>
      </c>
      <c r="AO346" s="162">
        <v>0</v>
      </c>
      <c r="AP346" s="163"/>
      <c r="AQ346" s="153" t="e">
        <f t="shared" si="709"/>
        <v>#DIV/0!</v>
      </c>
      <c r="AR346" s="163"/>
    </row>
    <row r="347" spans="1:44" ht="27" customHeight="1">
      <c r="A347" s="334"/>
      <c r="B347" s="335"/>
      <c r="C347" s="336"/>
      <c r="D347" s="155" t="s">
        <v>308</v>
      </c>
      <c r="E347" s="136">
        <f t="shared" si="774"/>
        <v>997</v>
      </c>
      <c r="F347" s="156">
        <f t="shared" si="774"/>
        <v>176.7</v>
      </c>
      <c r="G347" s="153">
        <f t="shared" si="653"/>
        <v>17.723169508525576</v>
      </c>
      <c r="H347" s="162">
        <v>0</v>
      </c>
      <c r="I347" s="163">
        <v>0</v>
      </c>
      <c r="J347" s="153" t="e">
        <f t="shared" si="699"/>
        <v>#DIV/0!</v>
      </c>
      <c r="K347" s="162">
        <v>0</v>
      </c>
      <c r="L347" s="163">
        <v>0</v>
      </c>
      <c r="M347" s="153" t="e">
        <f t="shared" si="700"/>
        <v>#DIV/0!</v>
      </c>
      <c r="N347" s="162">
        <v>0</v>
      </c>
      <c r="O347" s="163">
        <v>0</v>
      </c>
      <c r="P347" s="153" t="e">
        <f t="shared" si="701"/>
        <v>#DIV/0!</v>
      </c>
      <c r="Q347" s="162">
        <v>0</v>
      </c>
      <c r="R347" s="163"/>
      <c r="S347" s="153" t="e">
        <f t="shared" si="702"/>
        <v>#DIV/0!</v>
      </c>
      <c r="T347" s="162">
        <v>0</v>
      </c>
      <c r="U347" s="163"/>
      <c r="V347" s="153" t="e">
        <f t="shared" si="703"/>
        <v>#DIV/0!</v>
      </c>
      <c r="W347" s="162">
        <v>176.7</v>
      </c>
      <c r="X347" s="163">
        <v>176.7</v>
      </c>
      <c r="Y347" s="153">
        <f t="shared" si="704"/>
        <v>100</v>
      </c>
      <c r="Z347" s="162">
        <v>400</v>
      </c>
      <c r="AA347" s="163"/>
      <c r="AB347" s="153">
        <f t="shared" si="652"/>
        <v>0</v>
      </c>
      <c r="AC347" s="162">
        <v>420.3</v>
      </c>
      <c r="AD347" s="163"/>
      <c r="AE347" s="153">
        <f t="shared" si="705"/>
        <v>0</v>
      </c>
      <c r="AF347" s="162">
        <v>0</v>
      </c>
      <c r="AG347" s="163"/>
      <c r="AH347" s="153" t="e">
        <f t="shared" si="706"/>
        <v>#DIV/0!</v>
      </c>
      <c r="AI347" s="162"/>
      <c r="AJ347" s="163"/>
      <c r="AK347" s="153" t="e">
        <f t="shared" si="707"/>
        <v>#DIV/0!</v>
      </c>
      <c r="AL347" s="162"/>
      <c r="AM347" s="163"/>
      <c r="AN347" s="153" t="e">
        <f t="shared" si="708"/>
        <v>#DIV/0!</v>
      </c>
      <c r="AO347" s="162"/>
      <c r="AP347" s="163"/>
      <c r="AQ347" s="153" t="e">
        <f t="shared" si="709"/>
        <v>#DIV/0!</v>
      </c>
      <c r="AR347" s="163"/>
    </row>
    <row r="348" spans="1:44" ht="15.6">
      <c r="A348" s="334" t="s">
        <v>3</v>
      </c>
      <c r="B348" s="335" t="s">
        <v>397</v>
      </c>
      <c r="C348" s="336"/>
      <c r="D348" s="150" t="s">
        <v>307</v>
      </c>
      <c r="E348" s="136">
        <f>E352+E356</f>
        <v>13036.3</v>
      </c>
      <c r="F348" s="151">
        <f t="shared" ref="F348:AP351" si="775">F352+F356</f>
        <v>2932.8</v>
      </c>
      <c r="G348" s="151">
        <f t="shared" si="653"/>
        <v>22.497180948582038</v>
      </c>
      <c r="H348" s="136">
        <f t="shared" si="775"/>
        <v>0</v>
      </c>
      <c r="I348" s="151">
        <f t="shared" si="775"/>
        <v>0</v>
      </c>
      <c r="J348" s="151" t="e">
        <f t="shared" si="699"/>
        <v>#DIV/0!</v>
      </c>
      <c r="K348" s="136">
        <f t="shared" ref="K348:K351" si="776">K352+K356</f>
        <v>0</v>
      </c>
      <c r="L348" s="151">
        <f t="shared" si="775"/>
        <v>0</v>
      </c>
      <c r="M348" s="151" t="e">
        <f t="shared" si="700"/>
        <v>#DIV/0!</v>
      </c>
      <c r="N348" s="136">
        <f t="shared" ref="N348:N351" si="777">N352+N356</f>
        <v>200</v>
      </c>
      <c r="O348" s="151">
        <f t="shared" si="775"/>
        <v>200</v>
      </c>
      <c r="P348" s="151">
        <f t="shared" si="701"/>
        <v>100</v>
      </c>
      <c r="Q348" s="136">
        <f t="shared" ref="Q348:Q351" si="778">Q352+Q356</f>
        <v>200</v>
      </c>
      <c r="R348" s="151">
        <f t="shared" si="775"/>
        <v>200</v>
      </c>
      <c r="S348" s="151">
        <f t="shared" si="702"/>
        <v>100</v>
      </c>
      <c r="T348" s="136">
        <f t="shared" ref="T348:T351" si="779">T352+T356</f>
        <v>2413.8000000000002</v>
      </c>
      <c r="U348" s="151">
        <f t="shared" si="775"/>
        <v>2165.3000000000002</v>
      </c>
      <c r="V348" s="151">
        <f t="shared" si="703"/>
        <v>89.705029414201675</v>
      </c>
      <c r="W348" s="136">
        <f t="shared" ref="W348:W351" si="780">W352+W356</f>
        <v>2185.8000000000002</v>
      </c>
      <c r="X348" s="151">
        <f t="shared" si="775"/>
        <v>367.5</v>
      </c>
      <c r="Y348" s="151">
        <f t="shared" si="704"/>
        <v>16.813066154268459</v>
      </c>
      <c r="Z348" s="136">
        <f t="shared" ref="Z348:Z351" si="781">Z352+Z356</f>
        <v>4135.2</v>
      </c>
      <c r="AA348" s="151">
        <f t="shared" si="775"/>
        <v>0</v>
      </c>
      <c r="AB348" s="151">
        <f t="shared" si="652"/>
        <v>0</v>
      </c>
      <c r="AC348" s="136">
        <f t="shared" ref="AC348:AC351" si="782">AC352+AC356</f>
        <v>3901.5</v>
      </c>
      <c r="AD348" s="151">
        <f t="shared" si="775"/>
        <v>0</v>
      </c>
      <c r="AE348" s="151">
        <f t="shared" si="705"/>
        <v>0</v>
      </c>
      <c r="AF348" s="136">
        <f t="shared" ref="AF348:AF351" si="783">AF352+AF356</f>
        <v>0</v>
      </c>
      <c r="AG348" s="151">
        <f t="shared" si="775"/>
        <v>0</v>
      </c>
      <c r="AH348" s="151" t="e">
        <f t="shared" si="706"/>
        <v>#DIV/0!</v>
      </c>
      <c r="AI348" s="136">
        <f t="shared" ref="AI348:AI351" si="784">AI352+AI356</f>
        <v>0</v>
      </c>
      <c r="AJ348" s="151">
        <f t="shared" si="775"/>
        <v>0</v>
      </c>
      <c r="AK348" s="151" t="e">
        <f t="shared" si="707"/>
        <v>#DIV/0!</v>
      </c>
      <c r="AL348" s="136">
        <f t="shared" ref="AL348:AL351" si="785">AL352+AL356</f>
        <v>0</v>
      </c>
      <c r="AM348" s="151">
        <f t="shared" si="775"/>
        <v>0</v>
      </c>
      <c r="AN348" s="151" t="e">
        <f t="shared" si="708"/>
        <v>#DIV/0!</v>
      </c>
      <c r="AO348" s="136">
        <f t="shared" ref="AO348:AO351" si="786">AO352+AO356</f>
        <v>0</v>
      </c>
      <c r="AP348" s="151">
        <f t="shared" si="775"/>
        <v>0</v>
      </c>
      <c r="AQ348" s="151" t="e">
        <f t="shared" si="709"/>
        <v>#DIV/0!</v>
      </c>
      <c r="AR348" s="177"/>
    </row>
    <row r="349" spans="1:44" ht="31.2">
      <c r="A349" s="334"/>
      <c r="B349" s="335"/>
      <c r="C349" s="336"/>
      <c r="D349" s="155" t="s">
        <v>2</v>
      </c>
      <c r="E349" s="136">
        <f t="shared" ref="E349:F351" si="787">E353+E357</f>
        <v>8639.6</v>
      </c>
      <c r="F349" s="156">
        <f t="shared" si="787"/>
        <v>2521.3000000000002</v>
      </c>
      <c r="G349" s="153">
        <f t="shared" si="653"/>
        <v>29.183064030742166</v>
      </c>
      <c r="H349" s="154">
        <f t="shared" si="775"/>
        <v>0</v>
      </c>
      <c r="I349" s="156">
        <f t="shared" si="775"/>
        <v>0</v>
      </c>
      <c r="J349" s="153" t="e">
        <f t="shared" si="699"/>
        <v>#DIV/0!</v>
      </c>
      <c r="K349" s="154">
        <f t="shared" si="776"/>
        <v>0</v>
      </c>
      <c r="L349" s="156">
        <f t="shared" si="775"/>
        <v>0</v>
      </c>
      <c r="M349" s="153" t="e">
        <f t="shared" si="700"/>
        <v>#DIV/0!</v>
      </c>
      <c r="N349" s="154">
        <f t="shared" si="777"/>
        <v>0</v>
      </c>
      <c r="O349" s="156">
        <f t="shared" si="775"/>
        <v>0</v>
      </c>
      <c r="P349" s="153" t="e">
        <f t="shared" si="701"/>
        <v>#DIV/0!</v>
      </c>
      <c r="Q349" s="154">
        <f t="shared" si="778"/>
        <v>0</v>
      </c>
      <c r="R349" s="156">
        <f t="shared" si="775"/>
        <v>0</v>
      </c>
      <c r="S349" s="153" t="e">
        <f t="shared" si="702"/>
        <v>#DIV/0!</v>
      </c>
      <c r="T349" s="154">
        <f t="shared" si="779"/>
        <v>2165.3000000000002</v>
      </c>
      <c r="U349" s="156">
        <f t="shared" si="775"/>
        <v>2165.3000000000002</v>
      </c>
      <c r="V349" s="153">
        <f t="shared" si="703"/>
        <v>100</v>
      </c>
      <c r="W349" s="154">
        <f t="shared" si="780"/>
        <v>695.80000000000018</v>
      </c>
      <c r="X349" s="156">
        <f t="shared" si="775"/>
        <v>356</v>
      </c>
      <c r="Y349" s="153">
        <f t="shared" si="704"/>
        <v>51.16412762288013</v>
      </c>
      <c r="Z349" s="154">
        <f t="shared" si="781"/>
        <v>2778.5</v>
      </c>
      <c r="AA349" s="156">
        <f t="shared" si="775"/>
        <v>0</v>
      </c>
      <c r="AB349" s="153">
        <f t="shared" si="652"/>
        <v>0</v>
      </c>
      <c r="AC349" s="154">
        <f t="shared" si="782"/>
        <v>3000</v>
      </c>
      <c r="AD349" s="156">
        <f t="shared" si="775"/>
        <v>0</v>
      </c>
      <c r="AE349" s="153">
        <f t="shared" si="705"/>
        <v>0</v>
      </c>
      <c r="AF349" s="154">
        <f t="shared" si="783"/>
        <v>0</v>
      </c>
      <c r="AG349" s="156">
        <f t="shared" si="775"/>
        <v>0</v>
      </c>
      <c r="AH349" s="153" t="e">
        <f t="shared" si="706"/>
        <v>#DIV/0!</v>
      </c>
      <c r="AI349" s="154">
        <f t="shared" si="784"/>
        <v>0</v>
      </c>
      <c r="AJ349" s="156">
        <f t="shared" si="775"/>
        <v>0</v>
      </c>
      <c r="AK349" s="153" t="e">
        <f t="shared" si="707"/>
        <v>#DIV/0!</v>
      </c>
      <c r="AL349" s="154">
        <f t="shared" si="785"/>
        <v>0</v>
      </c>
      <c r="AM349" s="156">
        <f t="shared" si="775"/>
        <v>0</v>
      </c>
      <c r="AN349" s="153" t="e">
        <f t="shared" si="708"/>
        <v>#DIV/0!</v>
      </c>
      <c r="AO349" s="154">
        <f t="shared" si="786"/>
        <v>0</v>
      </c>
      <c r="AP349" s="156">
        <f t="shared" si="775"/>
        <v>0</v>
      </c>
      <c r="AQ349" s="153" t="e">
        <f t="shared" si="709"/>
        <v>#DIV/0!</v>
      </c>
      <c r="AR349" s="163"/>
    </row>
    <row r="350" spans="1:44" ht="15.6">
      <c r="A350" s="334"/>
      <c r="B350" s="335"/>
      <c r="C350" s="336"/>
      <c r="D350" s="155" t="s">
        <v>43</v>
      </c>
      <c r="E350" s="136">
        <f t="shared" si="787"/>
        <v>4396.7</v>
      </c>
      <c r="F350" s="156">
        <f t="shared" si="787"/>
        <v>411.5</v>
      </c>
      <c r="G350" s="153">
        <f t="shared" si="653"/>
        <v>9.3592921964200428</v>
      </c>
      <c r="H350" s="154">
        <f t="shared" si="775"/>
        <v>0</v>
      </c>
      <c r="I350" s="156">
        <f t="shared" si="775"/>
        <v>0</v>
      </c>
      <c r="J350" s="153" t="e">
        <f t="shared" si="699"/>
        <v>#DIV/0!</v>
      </c>
      <c r="K350" s="154">
        <f t="shared" si="776"/>
        <v>0</v>
      </c>
      <c r="L350" s="156">
        <f t="shared" si="775"/>
        <v>0</v>
      </c>
      <c r="M350" s="153" t="e">
        <f t="shared" si="700"/>
        <v>#DIV/0!</v>
      </c>
      <c r="N350" s="154">
        <f t="shared" si="777"/>
        <v>200</v>
      </c>
      <c r="O350" s="156">
        <f t="shared" si="775"/>
        <v>200</v>
      </c>
      <c r="P350" s="153">
        <f t="shared" si="701"/>
        <v>100</v>
      </c>
      <c r="Q350" s="154">
        <f t="shared" si="778"/>
        <v>200</v>
      </c>
      <c r="R350" s="156">
        <f t="shared" si="775"/>
        <v>200</v>
      </c>
      <c r="S350" s="153">
        <f t="shared" si="702"/>
        <v>100</v>
      </c>
      <c r="T350" s="154">
        <f t="shared" si="779"/>
        <v>248.5</v>
      </c>
      <c r="U350" s="156">
        <f t="shared" si="775"/>
        <v>0</v>
      </c>
      <c r="V350" s="153">
        <f t="shared" si="703"/>
        <v>0</v>
      </c>
      <c r="W350" s="154">
        <f t="shared" si="780"/>
        <v>1490</v>
      </c>
      <c r="X350" s="156">
        <f t="shared" si="775"/>
        <v>11.5</v>
      </c>
      <c r="Y350" s="153">
        <f t="shared" si="704"/>
        <v>0.77181208053691275</v>
      </c>
      <c r="Z350" s="154">
        <f t="shared" si="781"/>
        <v>1356.7</v>
      </c>
      <c r="AA350" s="156">
        <f t="shared" si="775"/>
        <v>0</v>
      </c>
      <c r="AB350" s="153">
        <f t="shared" si="652"/>
        <v>0</v>
      </c>
      <c r="AC350" s="154">
        <f t="shared" si="782"/>
        <v>901.5</v>
      </c>
      <c r="AD350" s="156">
        <f t="shared" si="775"/>
        <v>0</v>
      </c>
      <c r="AE350" s="153">
        <f t="shared" si="705"/>
        <v>0</v>
      </c>
      <c r="AF350" s="154">
        <f t="shared" si="783"/>
        <v>0</v>
      </c>
      <c r="AG350" s="156">
        <f t="shared" si="775"/>
        <v>0</v>
      </c>
      <c r="AH350" s="153" t="e">
        <f t="shared" si="706"/>
        <v>#DIV/0!</v>
      </c>
      <c r="AI350" s="154">
        <f t="shared" si="784"/>
        <v>0</v>
      </c>
      <c r="AJ350" s="156">
        <f t="shared" si="775"/>
        <v>0</v>
      </c>
      <c r="AK350" s="153" t="e">
        <f t="shared" si="707"/>
        <v>#DIV/0!</v>
      </c>
      <c r="AL350" s="154">
        <f t="shared" si="785"/>
        <v>0</v>
      </c>
      <c r="AM350" s="156">
        <f t="shared" si="775"/>
        <v>0</v>
      </c>
      <c r="AN350" s="153" t="e">
        <f t="shared" si="708"/>
        <v>#DIV/0!</v>
      </c>
      <c r="AO350" s="154">
        <f t="shared" si="786"/>
        <v>0</v>
      </c>
      <c r="AP350" s="156">
        <f t="shared" si="775"/>
        <v>0</v>
      </c>
      <c r="AQ350" s="153" t="e">
        <f t="shared" si="709"/>
        <v>#DIV/0!</v>
      </c>
      <c r="AR350" s="163"/>
    </row>
    <row r="351" spans="1:44" ht="31.2">
      <c r="A351" s="334"/>
      <c r="B351" s="335"/>
      <c r="C351" s="336"/>
      <c r="D351" s="155" t="s">
        <v>308</v>
      </c>
      <c r="E351" s="136">
        <f t="shared" si="787"/>
        <v>0</v>
      </c>
      <c r="F351" s="156">
        <f t="shared" si="787"/>
        <v>0</v>
      </c>
      <c r="G351" s="153" t="e">
        <f t="shared" si="653"/>
        <v>#DIV/0!</v>
      </c>
      <c r="H351" s="154">
        <f t="shared" si="775"/>
        <v>0</v>
      </c>
      <c r="I351" s="156">
        <f t="shared" si="775"/>
        <v>0</v>
      </c>
      <c r="J351" s="153" t="e">
        <f t="shared" si="699"/>
        <v>#DIV/0!</v>
      </c>
      <c r="K351" s="154">
        <f t="shared" si="776"/>
        <v>0</v>
      </c>
      <c r="L351" s="156">
        <f t="shared" si="775"/>
        <v>0</v>
      </c>
      <c r="M351" s="153" t="e">
        <f t="shared" si="700"/>
        <v>#DIV/0!</v>
      </c>
      <c r="N351" s="154">
        <f t="shared" si="777"/>
        <v>0</v>
      </c>
      <c r="O351" s="156">
        <f t="shared" si="775"/>
        <v>0</v>
      </c>
      <c r="P351" s="153" t="e">
        <f t="shared" si="701"/>
        <v>#DIV/0!</v>
      </c>
      <c r="Q351" s="154">
        <f t="shared" si="778"/>
        <v>0</v>
      </c>
      <c r="R351" s="156">
        <f t="shared" si="775"/>
        <v>0</v>
      </c>
      <c r="S351" s="153" t="e">
        <f t="shared" si="702"/>
        <v>#DIV/0!</v>
      </c>
      <c r="T351" s="154">
        <f t="shared" si="779"/>
        <v>0</v>
      </c>
      <c r="U351" s="156">
        <f t="shared" si="775"/>
        <v>0</v>
      </c>
      <c r="V351" s="153" t="e">
        <f t="shared" si="703"/>
        <v>#DIV/0!</v>
      </c>
      <c r="W351" s="154">
        <f t="shared" si="780"/>
        <v>0</v>
      </c>
      <c r="X351" s="156">
        <f t="shared" si="775"/>
        <v>0</v>
      </c>
      <c r="Y351" s="153" t="e">
        <f t="shared" si="704"/>
        <v>#DIV/0!</v>
      </c>
      <c r="Z351" s="154">
        <f t="shared" si="781"/>
        <v>0</v>
      </c>
      <c r="AA351" s="156">
        <f t="shared" si="775"/>
        <v>0</v>
      </c>
      <c r="AB351" s="153" t="e">
        <f t="shared" si="652"/>
        <v>#DIV/0!</v>
      </c>
      <c r="AC351" s="154">
        <f t="shared" si="782"/>
        <v>0</v>
      </c>
      <c r="AD351" s="156">
        <f t="shared" si="775"/>
        <v>0</v>
      </c>
      <c r="AE351" s="153" t="e">
        <f t="shared" si="705"/>
        <v>#DIV/0!</v>
      </c>
      <c r="AF351" s="154">
        <f t="shared" si="783"/>
        <v>0</v>
      </c>
      <c r="AG351" s="156">
        <f t="shared" si="775"/>
        <v>0</v>
      </c>
      <c r="AH351" s="153" t="e">
        <f t="shared" si="706"/>
        <v>#DIV/0!</v>
      </c>
      <c r="AI351" s="154">
        <f t="shared" si="784"/>
        <v>0</v>
      </c>
      <c r="AJ351" s="156">
        <f t="shared" si="775"/>
        <v>0</v>
      </c>
      <c r="AK351" s="153" t="e">
        <f t="shared" si="707"/>
        <v>#DIV/0!</v>
      </c>
      <c r="AL351" s="154">
        <f t="shared" si="785"/>
        <v>0</v>
      </c>
      <c r="AM351" s="156">
        <f t="shared" si="775"/>
        <v>0</v>
      </c>
      <c r="AN351" s="153" t="e">
        <f t="shared" si="708"/>
        <v>#DIV/0!</v>
      </c>
      <c r="AO351" s="154">
        <f t="shared" si="786"/>
        <v>0</v>
      </c>
      <c r="AP351" s="156">
        <f t="shared" si="775"/>
        <v>0</v>
      </c>
      <c r="AQ351" s="153" t="e">
        <f t="shared" si="709"/>
        <v>#DIV/0!</v>
      </c>
      <c r="AR351" s="163"/>
    </row>
    <row r="352" spans="1:44" ht="15.6">
      <c r="A352" s="334" t="s">
        <v>272</v>
      </c>
      <c r="B352" s="335" t="s">
        <v>398</v>
      </c>
      <c r="C352" s="336"/>
      <c r="D352" s="150" t="s">
        <v>307</v>
      </c>
      <c r="E352" s="136">
        <f>E353+E354+E355</f>
        <v>12491</v>
      </c>
      <c r="F352" s="151">
        <f t="shared" ref="F352:AP352" si="788">F353+F354+F355</f>
        <v>2932.8</v>
      </c>
      <c r="G352" s="151">
        <f t="shared" si="653"/>
        <v>23.479305099671766</v>
      </c>
      <c r="H352" s="136">
        <f t="shared" si="788"/>
        <v>0</v>
      </c>
      <c r="I352" s="151">
        <f t="shared" si="788"/>
        <v>0</v>
      </c>
      <c r="J352" s="151" t="e">
        <f t="shared" si="699"/>
        <v>#DIV/0!</v>
      </c>
      <c r="K352" s="136">
        <f t="shared" ref="K352" si="789">K353+K354+K355</f>
        <v>0</v>
      </c>
      <c r="L352" s="151">
        <f t="shared" si="788"/>
        <v>0</v>
      </c>
      <c r="M352" s="151" t="e">
        <f t="shared" si="700"/>
        <v>#DIV/0!</v>
      </c>
      <c r="N352" s="136">
        <f t="shared" ref="N352" si="790">N353+N354+N355</f>
        <v>200</v>
      </c>
      <c r="O352" s="151">
        <f t="shared" si="788"/>
        <v>200</v>
      </c>
      <c r="P352" s="151">
        <f t="shared" si="701"/>
        <v>100</v>
      </c>
      <c r="Q352" s="136">
        <f t="shared" ref="Q352" si="791">Q353+Q354+Q355</f>
        <v>200</v>
      </c>
      <c r="R352" s="151">
        <f t="shared" si="788"/>
        <v>200</v>
      </c>
      <c r="S352" s="151">
        <f t="shared" si="702"/>
        <v>100</v>
      </c>
      <c r="T352" s="136">
        <f t="shared" ref="T352" si="792">T353+T354+T355</f>
        <v>2263.8000000000002</v>
      </c>
      <c r="U352" s="151">
        <f t="shared" si="788"/>
        <v>2165.3000000000002</v>
      </c>
      <c r="V352" s="151">
        <f t="shared" si="703"/>
        <v>95.648908914215042</v>
      </c>
      <c r="W352" s="136">
        <f t="shared" ref="W352" si="793">W353+W354+W355</f>
        <v>1995.8000000000002</v>
      </c>
      <c r="X352" s="151">
        <f t="shared" si="788"/>
        <v>367.5</v>
      </c>
      <c r="Y352" s="151">
        <f t="shared" si="704"/>
        <v>18.413668704278983</v>
      </c>
      <c r="Z352" s="136">
        <f t="shared" ref="Z352" si="794">Z353+Z354+Z355</f>
        <v>3929.9</v>
      </c>
      <c r="AA352" s="151">
        <f t="shared" si="788"/>
        <v>0</v>
      </c>
      <c r="AB352" s="151">
        <f t="shared" si="652"/>
        <v>0</v>
      </c>
      <c r="AC352" s="136">
        <f t="shared" ref="AC352" si="795">AC353+AC354+AC355</f>
        <v>3901.5</v>
      </c>
      <c r="AD352" s="151">
        <f t="shared" si="788"/>
        <v>0</v>
      </c>
      <c r="AE352" s="151">
        <f t="shared" si="705"/>
        <v>0</v>
      </c>
      <c r="AF352" s="136">
        <f t="shared" ref="AF352" si="796">AF353+AF354+AF355</f>
        <v>0</v>
      </c>
      <c r="AG352" s="151">
        <f t="shared" si="788"/>
        <v>0</v>
      </c>
      <c r="AH352" s="151" t="e">
        <f t="shared" si="706"/>
        <v>#DIV/0!</v>
      </c>
      <c r="AI352" s="136">
        <f t="shared" ref="AI352" si="797">AI353+AI354+AI355</f>
        <v>0</v>
      </c>
      <c r="AJ352" s="151">
        <f t="shared" si="788"/>
        <v>0</v>
      </c>
      <c r="AK352" s="151" t="e">
        <f t="shared" si="707"/>
        <v>#DIV/0!</v>
      </c>
      <c r="AL352" s="136">
        <f t="shared" ref="AL352" si="798">AL353+AL354+AL355</f>
        <v>0</v>
      </c>
      <c r="AM352" s="151">
        <f t="shared" si="788"/>
        <v>0</v>
      </c>
      <c r="AN352" s="151" t="e">
        <f t="shared" si="708"/>
        <v>#DIV/0!</v>
      </c>
      <c r="AO352" s="136">
        <f t="shared" ref="AO352" si="799">AO353+AO354+AO355</f>
        <v>0</v>
      </c>
      <c r="AP352" s="151">
        <f t="shared" si="788"/>
        <v>0</v>
      </c>
      <c r="AQ352" s="151" t="e">
        <f t="shared" si="709"/>
        <v>#DIV/0!</v>
      </c>
      <c r="AR352" s="177"/>
    </row>
    <row r="353" spans="1:44" ht="31.2">
      <c r="A353" s="334"/>
      <c r="B353" s="335"/>
      <c r="C353" s="336"/>
      <c r="D353" s="155" t="s">
        <v>2</v>
      </c>
      <c r="E353" s="136">
        <f t="shared" ref="E353:F355" si="800">H353+K353+N353+Q353+T353+W353+Z353+AC353+AF353+AI353+AL353+AO353</f>
        <v>8639.6</v>
      </c>
      <c r="F353" s="156">
        <f t="shared" si="800"/>
        <v>2521.3000000000002</v>
      </c>
      <c r="G353" s="153">
        <f t="shared" si="653"/>
        <v>29.183064030742166</v>
      </c>
      <c r="H353" s="162">
        <v>0</v>
      </c>
      <c r="I353" s="163">
        <v>0</v>
      </c>
      <c r="J353" s="153" t="e">
        <f t="shared" si="699"/>
        <v>#DIV/0!</v>
      </c>
      <c r="K353" s="162">
        <v>0</v>
      </c>
      <c r="L353" s="163">
        <v>0</v>
      </c>
      <c r="M353" s="153" t="e">
        <f t="shared" si="700"/>
        <v>#DIV/0!</v>
      </c>
      <c r="N353" s="162">
        <v>0</v>
      </c>
      <c r="O353" s="163">
        <v>0</v>
      </c>
      <c r="P353" s="153" t="e">
        <f t="shared" si="701"/>
        <v>#DIV/0!</v>
      </c>
      <c r="Q353" s="162"/>
      <c r="R353" s="163"/>
      <c r="S353" s="153" t="e">
        <f t="shared" si="702"/>
        <v>#DIV/0!</v>
      </c>
      <c r="T353" s="162">
        <v>2165.3000000000002</v>
      </c>
      <c r="U353" s="163">
        <v>2165.3000000000002</v>
      </c>
      <c r="V353" s="153">
        <f t="shared" si="703"/>
        <v>100</v>
      </c>
      <c r="W353" s="270">
        <f>3695.8-3000</f>
        <v>695.80000000000018</v>
      </c>
      <c r="X353" s="163">
        <v>356</v>
      </c>
      <c r="Y353" s="153">
        <f t="shared" si="704"/>
        <v>51.16412762288013</v>
      </c>
      <c r="Z353" s="162">
        <f>2443.8+334.7</f>
        <v>2778.5</v>
      </c>
      <c r="AA353" s="163"/>
      <c r="AB353" s="153">
        <f t="shared" ref="AB353:AB404" si="801">(AA353/Z353)*100</f>
        <v>0</v>
      </c>
      <c r="AC353" s="270">
        <v>3000</v>
      </c>
      <c r="AD353" s="163"/>
      <c r="AE353" s="153">
        <f t="shared" si="705"/>
        <v>0</v>
      </c>
      <c r="AF353" s="162">
        <v>0</v>
      </c>
      <c r="AG353" s="163"/>
      <c r="AH353" s="153" t="e">
        <f t="shared" si="706"/>
        <v>#DIV/0!</v>
      </c>
      <c r="AI353" s="162">
        <v>0</v>
      </c>
      <c r="AJ353" s="163"/>
      <c r="AK353" s="153" t="e">
        <f t="shared" si="707"/>
        <v>#DIV/0!</v>
      </c>
      <c r="AL353" s="162">
        <v>0</v>
      </c>
      <c r="AM353" s="163"/>
      <c r="AN353" s="153" t="e">
        <f t="shared" si="708"/>
        <v>#DIV/0!</v>
      </c>
      <c r="AO353" s="162">
        <v>0</v>
      </c>
      <c r="AP353" s="163"/>
      <c r="AQ353" s="153" t="e">
        <f t="shared" si="709"/>
        <v>#DIV/0!</v>
      </c>
      <c r="AR353" s="163"/>
    </row>
    <row r="354" spans="1:44" ht="15.6">
      <c r="A354" s="334"/>
      <c r="B354" s="335"/>
      <c r="C354" s="336"/>
      <c r="D354" s="155" t="s">
        <v>43</v>
      </c>
      <c r="E354" s="136">
        <f t="shared" si="800"/>
        <v>3851.4</v>
      </c>
      <c r="F354" s="156">
        <f t="shared" si="800"/>
        <v>411.5</v>
      </c>
      <c r="G354" s="153">
        <f t="shared" ref="G354:G404" si="802">(F354/E354)*100</f>
        <v>10.684426442332658</v>
      </c>
      <c r="H354" s="162">
        <v>0</v>
      </c>
      <c r="I354" s="163">
        <v>0</v>
      </c>
      <c r="J354" s="153" t="e">
        <f t="shared" si="699"/>
        <v>#DIV/0!</v>
      </c>
      <c r="K354" s="162">
        <v>0</v>
      </c>
      <c r="L354" s="163">
        <v>0</v>
      </c>
      <c r="M354" s="153" t="e">
        <f t="shared" si="700"/>
        <v>#DIV/0!</v>
      </c>
      <c r="N354" s="162">
        <v>200</v>
      </c>
      <c r="O354" s="163">
        <v>200</v>
      </c>
      <c r="P354" s="153">
        <f t="shared" si="701"/>
        <v>100</v>
      </c>
      <c r="Q354" s="162">
        <v>200</v>
      </c>
      <c r="R354" s="163">
        <v>200</v>
      </c>
      <c r="S354" s="153">
        <f t="shared" si="702"/>
        <v>100</v>
      </c>
      <c r="T354" s="162">
        <v>98.5</v>
      </c>
      <c r="U354" s="163">
        <v>0</v>
      </c>
      <c r="V354" s="153">
        <f t="shared" si="703"/>
        <v>0</v>
      </c>
      <c r="W354" s="162">
        <v>1300</v>
      </c>
      <c r="X354" s="163">
        <v>11.5</v>
      </c>
      <c r="Y354" s="153">
        <f t="shared" si="704"/>
        <v>0.88461538461538458</v>
      </c>
      <c r="Z354" s="162">
        <v>1151.4000000000001</v>
      </c>
      <c r="AA354" s="163"/>
      <c r="AB354" s="153">
        <f t="shared" si="801"/>
        <v>0</v>
      </c>
      <c r="AC354" s="162">
        <v>901.5</v>
      </c>
      <c r="AD354" s="163"/>
      <c r="AE354" s="153">
        <f t="shared" si="705"/>
        <v>0</v>
      </c>
      <c r="AF354" s="162">
        <v>0</v>
      </c>
      <c r="AG354" s="163"/>
      <c r="AH354" s="153" t="e">
        <f t="shared" si="706"/>
        <v>#DIV/0!</v>
      </c>
      <c r="AI354" s="162">
        <v>0</v>
      </c>
      <c r="AJ354" s="163"/>
      <c r="AK354" s="153" t="e">
        <f t="shared" si="707"/>
        <v>#DIV/0!</v>
      </c>
      <c r="AL354" s="162">
        <v>0</v>
      </c>
      <c r="AM354" s="163"/>
      <c r="AN354" s="153" t="e">
        <f t="shared" si="708"/>
        <v>#DIV/0!</v>
      </c>
      <c r="AO354" s="162">
        <v>0</v>
      </c>
      <c r="AP354" s="163"/>
      <c r="AQ354" s="153" t="e">
        <f t="shared" si="709"/>
        <v>#DIV/0!</v>
      </c>
      <c r="AR354" s="163"/>
    </row>
    <row r="355" spans="1:44" ht="31.2">
      <c r="A355" s="334"/>
      <c r="B355" s="335"/>
      <c r="C355" s="336"/>
      <c r="D355" s="155" t="s">
        <v>308</v>
      </c>
      <c r="E355" s="136">
        <f t="shared" si="800"/>
        <v>0</v>
      </c>
      <c r="F355" s="156">
        <f t="shared" si="800"/>
        <v>0</v>
      </c>
      <c r="G355" s="153" t="e">
        <f t="shared" si="802"/>
        <v>#DIV/0!</v>
      </c>
      <c r="H355" s="162">
        <v>0</v>
      </c>
      <c r="I355" s="163">
        <v>0</v>
      </c>
      <c r="J355" s="153" t="e">
        <f t="shared" si="699"/>
        <v>#DIV/0!</v>
      </c>
      <c r="K355" s="162">
        <v>0</v>
      </c>
      <c r="L355" s="163">
        <v>0</v>
      </c>
      <c r="M355" s="153" t="e">
        <f t="shared" si="700"/>
        <v>#DIV/0!</v>
      </c>
      <c r="N355" s="162">
        <v>0</v>
      </c>
      <c r="O355" s="163">
        <v>0</v>
      </c>
      <c r="P355" s="153" t="e">
        <f t="shared" si="701"/>
        <v>#DIV/0!</v>
      </c>
      <c r="Q355" s="162">
        <v>0</v>
      </c>
      <c r="R355" s="163"/>
      <c r="S355" s="153" t="e">
        <f t="shared" si="702"/>
        <v>#DIV/0!</v>
      </c>
      <c r="T355" s="162">
        <v>0</v>
      </c>
      <c r="U355" s="163"/>
      <c r="V355" s="153" t="e">
        <f t="shared" si="703"/>
        <v>#DIV/0!</v>
      </c>
      <c r="W355" s="162">
        <v>0</v>
      </c>
      <c r="X355" s="163"/>
      <c r="Y355" s="153" t="e">
        <f t="shared" si="704"/>
        <v>#DIV/0!</v>
      </c>
      <c r="Z355" s="162">
        <v>0</v>
      </c>
      <c r="AA355" s="163"/>
      <c r="AB355" s="153" t="e">
        <f t="shared" si="801"/>
        <v>#DIV/0!</v>
      </c>
      <c r="AC355" s="162">
        <v>0</v>
      </c>
      <c r="AD355" s="163"/>
      <c r="AE355" s="153" t="e">
        <f t="shared" si="705"/>
        <v>#DIV/0!</v>
      </c>
      <c r="AF355" s="162">
        <v>0</v>
      </c>
      <c r="AG355" s="163"/>
      <c r="AH355" s="153" t="e">
        <f t="shared" si="706"/>
        <v>#DIV/0!</v>
      </c>
      <c r="AI355" s="162">
        <v>0</v>
      </c>
      <c r="AJ355" s="163"/>
      <c r="AK355" s="153" t="e">
        <f t="shared" si="707"/>
        <v>#DIV/0!</v>
      </c>
      <c r="AL355" s="162">
        <v>0</v>
      </c>
      <c r="AM355" s="163"/>
      <c r="AN355" s="153" t="e">
        <f t="shared" si="708"/>
        <v>#DIV/0!</v>
      </c>
      <c r="AO355" s="162">
        <v>0</v>
      </c>
      <c r="AP355" s="163"/>
      <c r="AQ355" s="153" t="e">
        <f t="shared" si="709"/>
        <v>#DIV/0!</v>
      </c>
      <c r="AR355" s="163"/>
    </row>
    <row r="356" spans="1:44" ht="15.6">
      <c r="A356" s="334" t="s">
        <v>399</v>
      </c>
      <c r="B356" s="335" t="s">
        <v>400</v>
      </c>
      <c r="C356" s="336"/>
      <c r="D356" s="150" t="s">
        <v>307</v>
      </c>
      <c r="E356" s="136">
        <f>E357+E358+E359</f>
        <v>545.29999999999995</v>
      </c>
      <c r="F356" s="151">
        <f t="shared" ref="F356:AP356" si="803">F357+F358+F359</f>
        <v>0</v>
      </c>
      <c r="G356" s="151">
        <f t="shared" si="802"/>
        <v>0</v>
      </c>
      <c r="H356" s="136">
        <f t="shared" si="803"/>
        <v>0</v>
      </c>
      <c r="I356" s="151">
        <f t="shared" si="803"/>
        <v>0</v>
      </c>
      <c r="J356" s="151" t="e">
        <f t="shared" si="699"/>
        <v>#DIV/0!</v>
      </c>
      <c r="K356" s="136">
        <f t="shared" ref="K356" si="804">K357+K358+K359</f>
        <v>0</v>
      </c>
      <c r="L356" s="151">
        <f t="shared" si="803"/>
        <v>0</v>
      </c>
      <c r="M356" s="151" t="e">
        <f t="shared" si="700"/>
        <v>#DIV/0!</v>
      </c>
      <c r="N356" s="136">
        <f t="shared" ref="N356" si="805">N357+N358+N359</f>
        <v>0</v>
      </c>
      <c r="O356" s="151">
        <f t="shared" si="803"/>
        <v>0</v>
      </c>
      <c r="P356" s="151" t="e">
        <f t="shared" si="701"/>
        <v>#DIV/0!</v>
      </c>
      <c r="Q356" s="136">
        <f t="shared" ref="Q356" si="806">Q357+Q358+Q359</f>
        <v>0</v>
      </c>
      <c r="R356" s="151">
        <f t="shared" si="803"/>
        <v>0</v>
      </c>
      <c r="S356" s="151" t="e">
        <f t="shared" si="702"/>
        <v>#DIV/0!</v>
      </c>
      <c r="T356" s="136">
        <f t="shared" ref="T356" si="807">T357+T358+T359</f>
        <v>150</v>
      </c>
      <c r="U356" s="151">
        <f t="shared" si="803"/>
        <v>0</v>
      </c>
      <c r="V356" s="151">
        <f t="shared" si="703"/>
        <v>0</v>
      </c>
      <c r="W356" s="136">
        <f t="shared" ref="W356" si="808">W357+W358+W359</f>
        <v>190</v>
      </c>
      <c r="X356" s="151">
        <f t="shared" si="803"/>
        <v>0</v>
      </c>
      <c r="Y356" s="151">
        <f t="shared" si="704"/>
        <v>0</v>
      </c>
      <c r="Z356" s="136">
        <f t="shared" ref="Z356" si="809">Z357+Z358+Z359</f>
        <v>205.3</v>
      </c>
      <c r="AA356" s="151">
        <f t="shared" si="803"/>
        <v>0</v>
      </c>
      <c r="AB356" s="151">
        <f t="shared" si="801"/>
        <v>0</v>
      </c>
      <c r="AC356" s="136">
        <f t="shared" ref="AC356" si="810">AC357+AC358+AC359</f>
        <v>0</v>
      </c>
      <c r="AD356" s="151">
        <f t="shared" si="803"/>
        <v>0</v>
      </c>
      <c r="AE356" s="151" t="e">
        <f t="shared" si="705"/>
        <v>#DIV/0!</v>
      </c>
      <c r="AF356" s="136">
        <f t="shared" ref="AF356" si="811">AF357+AF358+AF359</f>
        <v>0</v>
      </c>
      <c r="AG356" s="151">
        <f t="shared" si="803"/>
        <v>0</v>
      </c>
      <c r="AH356" s="151" t="e">
        <f t="shared" si="706"/>
        <v>#DIV/0!</v>
      </c>
      <c r="AI356" s="136">
        <f t="shared" ref="AI356" si="812">AI357+AI358+AI359</f>
        <v>0</v>
      </c>
      <c r="AJ356" s="151">
        <f t="shared" si="803"/>
        <v>0</v>
      </c>
      <c r="AK356" s="151" t="e">
        <f t="shared" si="707"/>
        <v>#DIV/0!</v>
      </c>
      <c r="AL356" s="136">
        <f t="shared" ref="AL356" si="813">AL357+AL358+AL359</f>
        <v>0</v>
      </c>
      <c r="AM356" s="151">
        <f t="shared" si="803"/>
        <v>0</v>
      </c>
      <c r="AN356" s="151" t="e">
        <f t="shared" si="708"/>
        <v>#DIV/0!</v>
      </c>
      <c r="AO356" s="136">
        <f t="shared" ref="AO356" si="814">AO357+AO358+AO359</f>
        <v>0</v>
      </c>
      <c r="AP356" s="151">
        <f t="shared" si="803"/>
        <v>0</v>
      </c>
      <c r="AQ356" s="151" t="e">
        <f t="shared" si="709"/>
        <v>#DIV/0!</v>
      </c>
      <c r="AR356" s="177"/>
    </row>
    <row r="357" spans="1:44" ht="31.2">
      <c r="A357" s="334"/>
      <c r="B357" s="335"/>
      <c r="C357" s="336"/>
      <c r="D357" s="155" t="s">
        <v>2</v>
      </c>
      <c r="E357" s="136">
        <f t="shared" ref="E357:F359" si="815">H357+K357+N357+Q357+T357+W357+Z357+AC357+AF357+AI357+AL357+AO357</f>
        <v>0</v>
      </c>
      <c r="F357" s="156">
        <f t="shared" si="815"/>
        <v>0</v>
      </c>
      <c r="G357" s="153" t="e">
        <f t="shared" si="802"/>
        <v>#DIV/0!</v>
      </c>
      <c r="H357" s="162">
        <v>0</v>
      </c>
      <c r="I357" s="163">
        <v>0</v>
      </c>
      <c r="J357" s="153" t="e">
        <f t="shared" si="699"/>
        <v>#DIV/0!</v>
      </c>
      <c r="K357" s="162">
        <v>0</v>
      </c>
      <c r="L357" s="163">
        <v>0</v>
      </c>
      <c r="M357" s="153" t="e">
        <f t="shared" si="700"/>
        <v>#DIV/0!</v>
      </c>
      <c r="N357" s="162">
        <v>0</v>
      </c>
      <c r="O357" s="163">
        <v>0</v>
      </c>
      <c r="P357" s="153" t="e">
        <f t="shared" si="701"/>
        <v>#DIV/0!</v>
      </c>
      <c r="Q357" s="162">
        <v>0</v>
      </c>
      <c r="R357" s="163"/>
      <c r="S357" s="153" t="e">
        <f t="shared" si="702"/>
        <v>#DIV/0!</v>
      </c>
      <c r="T357" s="162">
        <v>0</v>
      </c>
      <c r="U357" s="163"/>
      <c r="V357" s="153" t="e">
        <f t="shared" si="703"/>
        <v>#DIV/0!</v>
      </c>
      <c r="W357" s="162">
        <v>0</v>
      </c>
      <c r="X357" s="163"/>
      <c r="Y357" s="153" t="e">
        <f t="shared" si="704"/>
        <v>#DIV/0!</v>
      </c>
      <c r="Z357" s="162">
        <v>0</v>
      </c>
      <c r="AA357" s="163"/>
      <c r="AB357" s="153" t="e">
        <f t="shared" si="801"/>
        <v>#DIV/0!</v>
      </c>
      <c r="AC357" s="162">
        <v>0</v>
      </c>
      <c r="AD357" s="163"/>
      <c r="AE357" s="153" t="e">
        <f t="shared" si="705"/>
        <v>#DIV/0!</v>
      </c>
      <c r="AF357" s="162">
        <v>0</v>
      </c>
      <c r="AG357" s="163"/>
      <c r="AH357" s="153" t="e">
        <f t="shared" si="706"/>
        <v>#DIV/0!</v>
      </c>
      <c r="AI357" s="162">
        <v>0</v>
      </c>
      <c r="AJ357" s="163"/>
      <c r="AK357" s="153" t="e">
        <f t="shared" si="707"/>
        <v>#DIV/0!</v>
      </c>
      <c r="AL357" s="162">
        <v>0</v>
      </c>
      <c r="AM357" s="163"/>
      <c r="AN357" s="153" t="e">
        <f t="shared" si="708"/>
        <v>#DIV/0!</v>
      </c>
      <c r="AO357" s="162">
        <v>0</v>
      </c>
      <c r="AP357" s="163"/>
      <c r="AQ357" s="153" t="e">
        <f t="shared" si="709"/>
        <v>#DIV/0!</v>
      </c>
      <c r="AR357" s="163"/>
    </row>
    <row r="358" spans="1:44" ht="15.6">
      <c r="A358" s="334"/>
      <c r="B358" s="335"/>
      <c r="C358" s="336"/>
      <c r="D358" s="155" t="s">
        <v>43</v>
      </c>
      <c r="E358" s="136">
        <f t="shared" si="815"/>
        <v>545.29999999999995</v>
      </c>
      <c r="F358" s="156">
        <f t="shared" si="815"/>
        <v>0</v>
      </c>
      <c r="G358" s="153">
        <f t="shared" si="802"/>
        <v>0</v>
      </c>
      <c r="H358" s="162">
        <v>0</v>
      </c>
      <c r="I358" s="163">
        <v>0</v>
      </c>
      <c r="J358" s="153" t="e">
        <f t="shared" si="699"/>
        <v>#DIV/0!</v>
      </c>
      <c r="K358" s="162">
        <v>0</v>
      </c>
      <c r="L358" s="163">
        <v>0</v>
      </c>
      <c r="M358" s="153" t="e">
        <f t="shared" si="700"/>
        <v>#DIV/0!</v>
      </c>
      <c r="N358" s="162">
        <v>0</v>
      </c>
      <c r="O358" s="163">
        <v>0</v>
      </c>
      <c r="P358" s="153" t="e">
        <f t="shared" si="701"/>
        <v>#DIV/0!</v>
      </c>
      <c r="Q358" s="162">
        <v>0</v>
      </c>
      <c r="R358" s="163"/>
      <c r="S358" s="153" t="e">
        <f t="shared" si="702"/>
        <v>#DIV/0!</v>
      </c>
      <c r="T358" s="162">
        <v>150</v>
      </c>
      <c r="U358" s="163"/>
      <c r="V358" s="153">
        <f t="shared" si="703"/>
        <v>0</v>
      </c>
      <c r="W358" s="162">
        <v>190</v>
      </c>
      <c r="X358" s="163"/>
      <c r="Y358" s="153">
        <f t="shared" si="704"/>
        <v>0</v>
      </c>
      <c r="Z358" s="162">
        <v>205.3</v>
      </c>
      <c r="AA358" s="163"/>
      <c r="AB358" s="153">
        <f t="shared" si="801"/>
        <v>0</v>
      </c>
      <c r="AC358" s="162">
        <v>0</v>
      </c>
      <c r="AD358" s="163"/>
      <c r="AE358" s="153" t="e">
        <f t="shared" si="705"/>
        <v>#DIV/0!</v>
      </c>
      <c r="AF358" s="162">
        <v>0</v>
      </c>
      <c r="AG358" s="163"/>
      <c r="AH358" s="153" t="e">
        <f t="shared" si="706"/>
        <v>#DIV/0!</v>
      </c>
      <c r="AI358" s="162">
        <v>0</v>
      </c>
      <c r="AJ358" s="163"/>
      <c r="AK358" s="153" t="e">
        <f t="shared" si="707"/>
        <v>#DIV/0!</v>
      </c>
      <c r="AL358" s="162">
        <v>0</v>
      </c>
      <c r="AM358" s="163"/>
      <c r="AN358" s="153" t="e">
        <f t="shared" si="708"/>
        <v>#DIV/0!</v>
      </c>
      <c r="AO358" s="162">
        <v>0</v>
      </c>
      <c r="AP358" s="163"/>
      <c r="AQ358" s="153" t="e">
        <f t="shared" si="709"/>
        <v>#DIV/0!</v>
      </c>
      <c r="AR358" s="163"/>
    </row>
    <row r="359" spans="1:44" ht="31.2">
      <c r="A359" s="334"/>
      <c r="B359" s="335"/>
      <c r="C359" s="336"/>
      <c r="D359" s="155" t="s">
        <v>308</v>
      </c>
      <c r="E359" s="136">
        <f t="shared" si="815"/>
        <v>0</v>
      </c>
      <c r="F359" s="156">
        <f t="shared" si="815"/>
        <v>0</v>
      </c>
      <c r="G359" s="153" t="e">
        <f t="shared" si="802"/>
        <v>#DIV/0!</v>
      </c>
      <c r="H359" s="162">
        <v>0</v>
      </c>
      <c r="I359" s="163">
        <v>0</v>
      </c>
      <c r="J359" s="153" t="e">
        <f t="shared" si="699"/>
        <v>#DIV/0!</v>
      </c>
      <c r="K359" s="162">
        <v>0</v>
      </c>
      <c r="L359" s="163">
        <v>0</v>
      </c>
      <c r="M359" s="153" t="e">
        <f t="shared" si="700"/>
        <v>#DIV/0!</v>
      </c>
      <c r="N359" s="162">
        <v>0</v>
      </c>
      <c r="O359" s="163">
        <v>0</v>
      </c>
      <c r="P359" s="153" t="e">
        <f t="shared" si="701"/>
        <v>#DIV/0!</v>
      </c>
      <c r="Q359" s="162">
        <v>0</v>
      </c>
      <c r="R359" s="163"/>
      <c r="S359" s="153" t="e">
        <f t="shared" si="702"/>
        <v>#DIV/0!</v>
      </c>
      <c r="T359" s="162">
        <v>0</v>
      </c>
      <c r="U359" s="163"/>
      <c r="V359" s="153" t="e">
        <f t="shared" si="703"/>
        <v>#DIV/0!</v>
      </c>
      <c r="W359" s="162">
        <v>0</v>
      </c>
      <c r="X359" s="163"/>
      <c r="Y359" s="153" t="e">
        <f t="shared" si="704"/>
        <v>#DIV/0!</v>
      </c>
      <c r="Z359" s="162">
        <v>0</v>
      </c>
      <c r="AA359" s="163"/>
      <c r="AB359" s="153" t="e">
        <f t="shared" si="801"/>
        <v>#DIV/0!</v>
      </c>
      <c r="AC359" s="162">
        <v>0</v>
      </c>
      <c r="AD359" s="163"/>
      <c r="AE359" s="153" t="e">
        <f t="shared" si="705"/>
        <v>#DIV/0!</v>
      </c>
      <c r="AF359" s="162">
        <v>0</v>
      </c>
      <c r="AG359" s="163"/>
      <c r="AH359" s="153" t="e">
        <f t="shared" si="706"/>
        <v>#DIV/0!</v>
      </c>
      <c r="AI359" s="162">
        <v>0</v>
      </c>
      <c r="AJ359" s="163"/>
      <c r="AK359" s="153" t="e">
        <f t="shared" si="707"/>
        <v>#DIV/0!</v>
      </c>
      <c r="AL359" s="162">
        <v>0</v>
      </c>
      <c r="AM359" s="163"/>
      <c r="AN359" s="153" t="e">
        <f t="shared" si="708"/>
        <v>#DIV/0!</v>
      </c>
      <c r="AO359" s="162">
        <v>0</v>
      </c>
      <c r="AP359" s="163"/>
      <c r="AQ359" s="153" t="e">
        <f t="shared" si="709"/>
        <v>#DIV/0!</v>
      </c>
      <c r="AR359" s="163"/>
    </row>
    <row r="360" spans="1:44" ht="15.6">
      <c r="A360" s="334" t="s">
        <v>4</v>
      </c>
      <c r="B360" s="335" t="s">
        <v>401</v>
      </c>
      <c r="C360" s="336"/>
      <c r="D360" s="150" t="s">
        <v>307</v>
      </c>
      <c r="E360" s="136">
        <f>E361+E362+E363</f>
        <v>200</v>
      </c>
      <c r="F360" s="151">
        <f t="shared" ref="F360:AP360" si="816">F361+F362+F363</f>
        <v>0</v>
      </c>
      <c r="G360" s="151">
        <f t="shared" si="802"/>
        <v>0</v>
      </c>
      <c r="H360" s="136">
        <f t="shared" si="816"/>
        <v>0</v>
      </c>
      <c r="I360" s="151">
        <f t="shared" si="816"/>
        <v>0</v>
      </c>
      <c r="J360" s="151" t="e">
        <f t="shared" si="699"/>
        <v>#DIV/0!</v>
      </c>
      <c r="K360" s="136">
        <f t="shared" ref="K360" si="817">K361+K362+K363</f>
        <v>0</v>
      </c>
      <c r="L360" s="151">
        <f t="shared" si="816"/>
        <v>0</v>
      </c>
      <c r="M360" s="151" t="e">
        <f t="shared" si="700"/>
        <v>#DIV/0!</v>
      </c>
      <c r="N360" s="136">
        <f t="shared" ref="N360" si="818">N361+N362+N363</f>
        <v>0</v>
      </c>
      <c r="O360" s="151">
        <f t="shared" si="816"/>
        <v>0</v>
      </c>
      <c r="P360" s="151" t="e">
        <f t="shared" si="701"/>
        <v>#DIV/0!</v>
      </c>
      <c r="Q360" s="136">
        <f t="shared" ref="Q360" si="819">Q361+Q362+Q363</f>
        <v>0</v>
      </c>
      <c r="R360" s="151">
        <f t="shared" si="816"/>
        <v>0</v>
      </c>
      <c r="S360" s="151" t="e">
        <f t="shared" si="702"/>
        <v>#DIV/0!</v>
      </c>
      <c r="T360" s="136">
        <f t="shared" ref="T360" si="820">T361+T362+T363</f>
        <v>50</v>
      </c>
      <c r="U360" s="151">
        <f t="shared" si="816"/>
        <v>0</v>
      </c>
      <c r="V360" s="151">
        <f t="shared" si="703"/>
        <v>0</v>
      </c>
      <c r="W360" s="136">
        <f t="shared" ref="W360" si="821">W361+W362+W363</f>
        <v>150</v>
      </c>
      <c r="X360" s="151">
        <f t="shared" si="816"/>
        <v>0</v>
      </c>
      <c r="Y360" s="151">
        <f t="shared" si="704"/>
        <v>0</v>
      </c>
      <c r="Z360" s="136">
        <f t="shared" ref="Z360" si="822">Z361+Z362+Z363</f>
        <v>0</v>
      </c>
      <c r="AA360" s="151">
        <f t="shared" si="816"/>
        <v>0</v>
      </c>
      <c r="AB360" s="151" t="e">
        <f t="shared" si="801"/>
        <v>#DIV/0!</v>
      </c>
      <c r="AC360" s="136">
        <f t="shared" ref="AC360" si="823">AC361+AC362+AC363</f>
        <v>0</v>
      </c>
      <c r="AD360" s="151">
        <f t="shared" si="816"/>
        <v>0</v>
      </c>
      <c r="AE360" s="151" t="e">
        <f t="shared" si="705"/>
        <v>#DIV/0!</v>
      </c>
      <c r="AF360" s="136">
        <f t="shared" ref="AF360" si="824">AF361+AF362+AF363</f>
        <v>0</v>
      </c>
      <c r="AG360" s="151">
        <f t="shared" si="816"/>
        <v>0</v>
      </c>
      <c r="AH360" s="151" t="e">
        <f t="shared" si="706"/>
        <v>#DIV/0!</v>
      </c>
      <c r="AI360" s="136">
        <f t="shared" ref="AI360" si="825">AI361+AI362+AI363</f>
        <v>0</v>
      </c>
      <c r="AJ360" s="151">
        <f t="shared" si="816"/>
        <v>0</v>
      </c>
      <c r="AK360" s="151" t="e">
        <f t="shared" si="707"/>
        <v>#DIV/0!</v>
      </c>
      <c r="AL360" s="136">
        <f t="shared" ref="AL360" si="826">AL361+AL362+AL363</f>
        <v>0</v>
      </c>
      <c r="AM360" s="151">
        <f t="shared" si="816"/>
        <v>0</v>
      </c>
      <c r="AN360" s="151" t="e">
        <f t="shared" si="708"/>
        <v>#DIV/0!</v>
      </c>
      <c r="AO360" s="136">
        <f t="shared" ref="AO360" si="827">AO361+AO362+AO363</f>
        <v>0</v>
      </c>
      <c r="AP360" s="151">
        <f t="shared" si="816"/>
        <v>0</v>
      </c>
      <c r="AQ360" s="151" t="e">
        <f t="shared" si="709"/>
        <v>#DIV/0!</v>
      </c>
      <c r="AR360" s="177"/>
    </row>
    <row r="361" spans="1:44" ht="31.2">
      <c r="A361" s="334"/>
      <c r="B361" s="335"/>
      <c r="C361" s="336"/>
      <c r="D361" s="155" t="s">
        <v>2</v>
      </c>
      <c r="E361" s="136">
        <f t="shared" ref="E361:F363" si="828">H361+K361+N361+Q361+T361+W361+Z361+AC361+AF361+AI361+AL361+AO361</f>
        <v>0</v>
      </c>
      <c r="F361" s="156">
        <f t="shared" si="828"/>
        <v>0</v>
      </c>
      <c r="G361" s="153" t="e">
        <f t="shared" si="802"/>
        <v>#DIV/0!</v>
      </c>
      <c r="H361" s="162">
        <v>0</v>
      </c>
      <c r="I361" s="163">
        <v>0</v>
      </c>
      <c r="J361" s="153" t="e">
        <f t="shared" si="699"/>
        <v>#DIV/0!</v>
      </c>
      <c r="K361" s="162">
        <v>0</v>
      </c>
      <c r="L361" s="163">
        <v>0</v>
      </c>
      <c r="M361" s="153" t="e">
        <f t="shared" si="700"/>
        <v>#DIV/0!</v>
      </c>
      <c r="N361" s="162">
        <v>0</v>
      </c>
      <c r="O361" s="163">
        <v>0</v>
      </c>
      <c r="P361" s="153" t="e">
        <f t="shared" si="701"/>
        <v>#DIV/0!</v>
      </c>
      <c r="Q361" s="162">
        <v>0</v>
      </c>
      <c r="R361" s="163"/>
      <c r="S361" s="153" t="e">
        <f t="shared" si="702"/>
        <v>#DIV/0!</v>
      </c>
      <c r="T361" s="162">
        <v>0</v>
      </c>
      <c r="U361" s="163"/>
      <c r="V361" s="153" t="e">
        <f t="shared" si="703"/>
        <v>#DIV/0!</v>
      </c>
      <c r="W361" s="162">
        <v>0</v>
      </c>
      <c r="X361" s="163"/>
      <c r="Y361" s="153" t="e">
        <f t="shared" si="704"/>
        <v>#DIV/0!</v>
      </c>
      <c r="Z361" s="162">
        <v>0</v>
      </c>
      <c r="AA361" s="163"/>
      <c r="AB361" s="153" t="e">
        <f t="shared" si="801"/>
        <v>#DIV/0!</v>
      </c>
      <c r="AC361" s="162">
        <v>0</v>
      </c>
      <c r="AD361" s="163"/>
      <c r="AE361" s="153" t="e">
        <f t="shared" si="705"/>
        <v>#DIV/0!</v>
      </c>
      <c r="AF361" s="162">
        <v>0</v>
      </c>
      <c r="AG361" s="163"/>
      <c r="AH361" s="153" t="e">
        <f t="shared" si="706"/>
        <v>#DIV/0!</v>
      </c>
      <c r="AI361" s="162">
        <v>0</v>
      </c>
      <c r="AJ361" s="163"/>
      <c r="AK361" s="153" t="e">
        <f t="shared" si="707"/>
        <v>#DIV/0!</v>
      </c>
      <c r="AL361" s="162">
        <v>0</v>
      </c>
      <c r="AM361" s="163"/>
      <c r="AN361" s="153" t="e">
        <f t="shared" si="708"/>
        <v>#DIV/0!</v>
      </c>
      <c r="AO361" s="162">
        <v>0</v>
      </c>
      <c r="AP361" s="163"/>
      <c r="AQ361" s="153" t="e">
        <f t="shared" si="709"/>
        <v>#DIV/0!</v>
      </c>
      <c r="AR361" s="163"/>
    </row>
    <row r="362" spans="1:44" ht="15.6">
      <c r="A362" s="334"/>
      <c r="B362" s="335"/>
      <c r="C362" s="336"/>
      <c r="D362" s="155" t="s">
        <v>43</v>
      </c>
      <c r="E362" s="136">
        <f t="shared" si="828"/>
        <v>200</v>
      </c>
      <c r="F362" s="156">
        <f t="shared" si="828"/>
        <v>0</v>
      </c>
      <c r="G362" s="153">
        <f t="shared" si="802"/>
        <v>0</v>
      </c>
      <c r="H362" s="162">
        <v>0</v>
      </c>
      <c r="I362" s="163">
        <v>0</v>
      </c>
      <c r="J362" s="153" t="e">
        <f t="shared" si="699"/>
        <v>#DIV/0!</v>
      </c>
      <c r="K362" s="162">
        <v>0</v>
      </c>
      <c r="L362" s="163">
        <v>0</v>
      </c>
      <c r="M362" s="153" t="e">
        <f t="shared" si="700"/>
        <v>#DIV/0!</v>
      </c>
      <c r="N362" s="162">
        <v>0</v>
      </c>
      <c r="O362" s="163">
        <v>0</v>
      </c>
      <c r="P362" s="153" t="e">
        <f t="shared" si="701"/>
        <v>#DIV/0!</v>
      </c>
      <c r="Q362" s="162">
        <v>0</v>
      </c>
      <c r="R362" s="163"/>
      <c r="S362" s="153" t="e">
        <f t="shared" si="702"/>
        <v>#DIV/0!</v>
      </c>
      <c r="T362" s="162">
        <v>50</v>
      </c>
      <c r="U362" s="163"/>
      <c r="V362" s="153">
        <f t="shared" si="703"/>
        <v>0</v>
      </c>
      <c r="W362" s="162">
        <v>150</v>
      </c>
      <c r="X362" s="163"/>
      <c r="Y362" s="153">
        <f t="shared" si="704"/>
        <v>0</v>
      </c>
      <c r="Z362" s="162">
        <v>0</v>
      </c>
      <c r="AA362" s="163"/>
      <c r="AB362" s="153" t="e">
        <f t="shared" si="801"/>
        <v>#DIV/0!</v>
      </c>
      <c r="AC362" s="162">
        <v>0</v>
      </c>
      <c r="AD362" s="163"/>
      <c r="AE362" s="153" t="e">
        <f t="shared" si="705"/>
        <v>#DIV/0!</v>
      </c>
      <c r="AF362" s="162">
        <v>0</v>
      </c>
      <c r="AG362" s="163"/>
      <c r="AH362" s="153" t="e">
        <f t="shared" si="706"/>
        <v>#DIV/0!</v>
      </c>
      <c r="AI362" s="162">
        <v>0</v>
      </c>
      <c r="AJ362" s="163"/>
      <c r="AK362" s="153" t="e">
        <f t="shared" si="707"/>
        <v>#DIV/0!</v>
      </c>
      <c r="AL362" s="162">
        <v>0</v>
      </c>
      <c r="AM362" s="163"/>
      <c r="AN362" s="153" t="e">
        <f t="shared" si="708"/>
        <v>#DIV/0!</v>
      </c>
      <c r="AO362" s="162">
        <v>0</v>
      </c>
      <c r="AP362" s="163"/>
      <c r="AQ362" s="153" t="e">
        <f t="shared" si="709"/>
        <v>#DIV/0!</v>
      </c>
      <c r="AR362" s="163"/>
    </row>
    <row r="363" spans="1:44" ht="31.2">
      <c r="A363" s="334"/>
      <c r="B363" s="335"/>
      <c r="C363" s="336"/>
      <c r="D363" s="155" t="s">
        <v>308</v>
      </c>
      <c r="E363" s="136">
        <f t="shared" si="828"/>
        <v>0</v>
      </c>
      <c r="F363" s="156">
        <f t="shared" si="828"/>
        <v>0</v>
      </c>
      <c r="G363" s="153" t="e">
        <f t="shared" si="802"/>
        <v>#DIV/0!</v>
      </c>
      <c r="H363" s="162">
        <v>0</v>
      </c>
      <c r="I363" s="163">
        <v>0</v>
      </c>
      <c r="J363" s="153" t="e">
        <f t="shared" si="699"/>
        <v>#DIV/0!</v>
      </c>
      <c r="K363" s="162">
        <v>0</v>
      </c>
      <c r="L363" s="163">
        <v>0</v>
      </c>
      <c r="M363" s="153" t="e">
        <f t="shared" si="700"/>
        <v>#DIV/0!</v>
      </c>
      <c r="N363" s="162">
        <v>0</v>
      </c>
      <c r="O363" s="163">
        <v>0</v>
      </c>
      <c r="P363" s="153" t="e">
        <f t="shared" si="701"/>
        <v>#DIV/0!</v>
      </c>
      <c r="Q363" s="162">
        <v>0</v>
      </c>
      <c r="R363" s="163"/>
      <c r="S363" s="153" t="e">
        <f t="shared" si="702"/>
        <v>#DIV/0!</v>
      </c>
      <c r="T363" s="162">
        <v>0</v>
      </c>
      <c r="U363" s="163"/>
      <c r="V363" s="153" t="e">
        <f t="shared" si="703"/>
        <v>#DIV/0!</v>
      </c>
      <c r="W363" s="162">
        <v>0</v>
      </c>
      <c r="X363" s="163"/>
      <c r="Y363" s="153" t="e">
        <f t="shared" si="704"/>
        <v>#DIV/0!</v>
      </c>
      <c r="Z363" s="162">
        <v>0</v>
      </c>
      <c r="AA363" s="163"/>
      <c r="AB363" s="153" t="e">
        <f t="shared" si="801"/>
        <v>#DIV/0!</v>
      </c>
      <c r="AC363" s="162">
        <v>0</v>
      </c>
      <c r="AD363" s="163"/>
      <c r="AE363" s="153" t="e">
        <f t="shared" si="705"/>
        <v>#DIV/0!</v>
      </c>
      <c r="AF363" s="162">
        <v>0</v>
      </c>
      <c r="AG363" s="163"/>
      <c r="AH363" s="153" t="e">
        <f t="shared" si="706"/>
        <v>#DIV/0!</v>
      </c>
      <c r="AI363" s="162">
        <v>0</v>
      </c>
      <c r="AJ363" s="163"/>
      <c r="AK363" s="153" t="e">
        <f t="shared" si="707"/>
        <v>#DIV/0!</v>
      </c>
      <c r="AL363" s="162">
        <v>0</v>
      </c>
      <c r="AM363" s="163"/>
      <c r="AN363" s="153" t="e">
        <f t="shared" si="708"/>
        <v>#DIV/0!</v>
      </c>
      <c r="AO363" s="162">
        <v>0</v>
      </c>
      <c r="AP363" s="163"/>
      <c r="AQ363" s="153" t="e">
        <f t="shared" si="709"/>
        <v>#DIV/0!</v>
      </c>
      <c r="AR363" s="163"/>
    </row>
    <row r="364" spans="1:44" ht="15.6">
      <c r="A364" s="334" t="s">
        <v>5</v>
      </c>
      <c r="B364" s="335" t="s">
        <v>402</v>
      </c>
      <c r="C364" s="336"/>
      <c r="D364" s="150" t="s">
        <v>307</v>
      </c>
      <c r="E364" s="136">
        <f>E365+E366+E367</f>
        <v>153.69999999999999</v>
      </c>
      <c r="F364" s="151">
        <f t="shared" ref="F364:AP364" si="829">F365+F366+F367</f>
        <v>135.1</v>
      </c>
      <c r="G364" s="151">
        <f t="shared" si="802"/>
        <v>87.898503578399485</v>
      </c>
      <c r="H364" s="136">
        <f t="shared" si="829"/>
        <v>0</v>
      </c>
      <c r="I364" s="151">
        <f t="shared" si="829"/>
        <v>0</v>
      </c>
      <c r="J364" s="151" t="e">
        <f t="shared" si="699"/>
        <v>#DIV/0!</v>
      </c>
      <c r="K364" s="136">
        <f t="shared" ref="K364" si="830">K365+K366+K367</f>
        <v>0</v>
      </c>
      <c r="L364" s="151">
        <f t="shared" si="829"/>
        <v>0</v>
      </c>
      <c r="M364" s="151" t="e">
        <f t="shared" si="700"/>
        <v>#DIV/0!</v>
      </c>
      <c r="N364" s="136">
        <f t="shared" ref="N364" si="831">N365+N366+N367</f>
        <v>0</v>
      </c>
      <c r="O364" s="151">
        <f t="shared" si="829"/>
        <v>0</v>
      </c>
      <c r="P364" s="151" t="e">
        <f t="shared" si="701"/>
        <v>#DIV/0!</v>
      </c>
      <c r="Q364" s="136">
        <f t="shared" ref="Q364" si="832">Q365+Q366+Q367</f>
        <v>0</v>
      </c>
      <c r="R364" s="151">
        <f t="shared" si="829"/>
        <v>0</v>
      </c>
      <c r="S364" s="151" t="e">
        <f t="shared" si="702"/>
        <v>#DIV/0!</v>
      </c>
      <c r="T364" s="136">
        <f t="shared" ref="T364" si="833">T365+T366+T367</f>
        <v>153.69999999999999</v>
      </c>
      <c r="U364" s="151">
        <f t="shared" si="829"/>
        <v>98.5</v>
      </c>
      <c r="V364" s="151">
        <f t="shared" si="703"/>
        <v>64.08588158750814</v>
      </c>
      <c r="W364" s="136">
        <f t="shared" ref="W364" si="834">W365+W366+W367</f>
        <v>0</v>
      </c>
      <c r="X364" s="151">
        <f t="shared" si="829"/>
        <v>36.6</v>
      </c>
      <c r="Y364" s="151" t="e">
        <f t="shared" si="704"/>
        <v>#DIV/0!</v>
      </c>
      <c r="Z364" s="136">
        <f t="shared" ref="Z364" si="835">Z365+Z366+Z367</f>
        <v>0</v>
      </c>
      <c r="AA364" s="151">
        <f t="shared" si="829"/>
        <v>0</v>
      </c>
      <c r="AB364" s="151" t="e">
        <f t="shared" si="801"/>
        <v>#DIV/0!</v>
      </c>
      <c r="AC364" s="136">
        <f t="shared" ref="AC364" si="836">AC365+AC366+AC367</f>
        <v>0</v>
      </c>
      <c r="AD364" s="151">
        <f t="shared" si="829"/>
        <v>0</v>
      </c>
      <c r="AE364" s="151" t="e">
        <f t="shared" si="705"/>
        <v>#DIV/0!</v>
      </c>
      <c r="AF364" s="136">
        <f t="shared" ref="AF364" si="837">AF365+AF366+AF367</f>
        <v>0</v>
      </c>
      <c r="AG364" s="151">
        <f t="shared" si="829"/>
        <v>0</v>
      </c>
      <c r="AH364" s="151" t="e">
        <f t="shared" si="706"/>
        <v>#DIV/0!</v>
      </c>
      <c r="AI364" s="136">
        <f t="shared" ref="AI364" si="838">AI365+AI366+AI367</f>
        <v>0</v>
      </c>
      <c r="AJ364" s="151">
        <f t="shared" si="829"/>
        <v>0</v>
      </c>
      <c r="AK364" s="151" t="e">
        <f t="shared" si="707"/>
        <v>#DIV/0!</v>
      </c>
      <c r="AL364" s="136">
        <f t="shared" ref="AL364" si="839">AL365+AL366+AL367</f>
        <v>0</v>
      </c>
      <c r="AM364" s="151">
        <f t="shared" si="829"/>
        <v>0</v>
      </c>
      <c r="AN364" s="151" t="e">
        <f t="shared" si="708"/>
        <v>#DIV/0!</v>
      </c>
      <c r="AO364" s="136">
        <f t="shared" ref="AO364" si="840">AO365+AO366+AO367</f>
        <v>0</v>
      </c>
      <c r="AP364" s="151">
        <f t="shared" si="829"/>
        <v>0</v>
      </c>
      <c r="AQ364" s="151" t="e">
        <f t="shared" si="709"/>
        <v>#DIV/0!</v>
      </c>
      <c r="AR364" s="177"/>
    </row>
    <row r="365" spans="1:44" ht="31.2">
      <c r="A365" s="334"/>
      <c r="B365" s="335"/>
      <c r="C365" s="336"/>
      <c r="D365" s="155" t="s">
        <v>2</v>
      </c>
      <c r="E365" s="136">
        <f t="shared" ref="E365:F367" si="841">H365+K365+N365+Q365+T365+W365+Z365+AC365+AF365+AI365+AL365+AO365</f>
        <v>0</v>
      </c>
      <c r="F365" s="156">
        <f t="shared" si="841"/>
        <v>0</v>
      </c>
      <c r="G365" s="153" t="e">
        <f t="shared" si="802"/>
        <v>#DIV/0!</v>
      </c>
      <c r="H365" s="162">
        <v>0</v>
      </c>
      <c r="I365" s="163">
        <v>0</v>
      </c>
      <c r="J365" s="153" t="e">
        <f t="shared" si="699"/>
        <v>#DIV/0!</v>
      </c>
      <c r="K365" s="162">
        <v>0</v>
      </c>
      <c r="L365" s="163">
        <v>0</v>
      </c>
      <c r="M365" s="153" t="e">
        <f t="shared" si="700"/>
        <v>#DIV/0!</v>
      </c>
      <c r="N365" s="162">
        <v>0</v>
      </c>
      <c r="O365" s="163">
        <v>0</v>
      </c>
      <c r="P365" s="153" t="e">
        <f t="shared" si="701"/>
        <v>#DIV/0!</v>
      </c>
      <c r="Q365" s="162">
        <v>0</v>
      </c>
      <c r="R365" s="163"/>
      <c r="S365" s="153" t="e">
        <f t="shared" si="702"/>
        <v>#DIV/0!</v>
      </c>
      <c r="T365" s="162">
        <v>0</v>
      </c>
      <c r="U365" s="163"/>
      <c r="V365" s="153" t="e">
        <f t="shared" si="703"/>
        <v>#DIV/0!</v>
      </c>
      <c r="W365" s="162">
        <v>0</v>
      </c>
      <c r="X365" s="163"/>
      <c r="Y365" s="153" t="e">
        <f t="shared" si="704"/>
        <v>#DIV/0!</v>
      </c>
      <c r="Z365" s="162">
        <v>0</v>
      </c>
      <c r="AA365" s="163"/>
      <c r="AB365" s="153" t="e">
        <f t="shared" si="801"/>
        <v>#DIV/0!</v>
      </c>
      <c r="AC365" s="162">
        <v>0</v>
      </c>
      <c r="AD365" s="163"/>
      <c r="AE365" s="153" t="e">
        <f t="shared" si="705"/>
        <v>#DIV/0!</v>
      </c>
      <c r="AF365" s="162">
        <v>0</v>
      </c>
      <c r="AG365" s="163"/>
      <c r="AH365" s="153" t="e">
        <f t="shared" si="706"/>
        <v>#DIV/0!</v>
      </c>
      <c r="AI365" s="162">
        <v>0</v>
      </c>
      <c r="AJ365" s="163"/>
      <c r="AK365" s="153" t="e">
        <f t="shared" si="707"/>
        <v>#DIV/0!</v>
      </c>
      <c r="AL365" s="162">
        <v>0</v>
      </c>
      <c r="AM365" s="163"/>
      <c r="AN365" s="153" t="e">
        <f t="shared" si="708"/>
        <v>#DIV/0!</v>
      </c>
      <c r="AO365" s="162">
        <v>0</v>
      </c>
      <c r="AP365" s="163"/>
      <c r="AQ365" s="153" t="e">
        <f t="shared" si="709"/>
        <v>#DIV/0!</v>
      </c>
      <c r="AR365" s="163"/>
    </row>
    <row r="366" spans="1:44" ht="15.6">
      <c r="A366" s="334"/>
      <c r="B366" s="335"/>
      <c r="C366" s="336"/>
      <c r="D366" s="155" t="s">
        <v>43</v>
      </c>
      <c r="E366" s="136">
        <f t="shared" si="841"/>
        <v>153.69999999999999</v>
      </c>
      <c r="F366" s="156">
        <f t="shared" si="841"/>
        <v>135.1</v>
      </c>
      <c r="G366" s="153">
        <f t="shared" si="802"/>
        <v>87.898503578399485</v>
      </c>
      <c r="H366" s="162">
        <v>0</v>
      </c>
      <c r="I366" s="163">
        <v>0</v>
      </c>
      <c r="J366" s="153" t="e">
        <f t="shared" si="699"/>
        <v>#DIV/0!</v>
      </c>
      <c r="K366" s="162">
        <v>0</v>
      </c>
      <c r="L366" s="163">
        <v>0</v>
      </c>
      <c r="M366" s="153" t="e">
        <f t="shared" si="700"/>
        <v>#DIV/0!</v>
      </c>
      <c r="N366" s="162">
        <v>0</v>
      </c>
      <c r="O366" s="163">
        <v>0</v>
      </c>
      <c r="P366" s="153" t="e">
        <f t="shared" si="701"/>
        <v>#DIV/0!</v>
      </c>
      <c r="Q366" s="162">
        <v>0</v>
      </c>
      <c r="R366" s="163"/>
      <c r="S366" s="153" t="e">
        <f t="shared" si="702"/>
        <v>#DIV/0!</v>
      </c>
      <c r="T366" s="162">
        <v>153.69999999999999</v>
      </c>
      <c r="U366" s="163">
        <v>98.5</v>
      </c>
      <c r="V366" s="153">
        <f t="shared" si="703"/>
        <v>64.08588158750814</v>
      </c>
      <c r="W366" s="162">
        <v>0</v>
      </c>
      <c r="X366" s="163">
        <v>36.6</v>
      </c>
      <c r="Y366" s="153" t="e">
        <f t="shared" si="704"/>
        <v>#DIV/0!</v>
      </c>
      <c r="Z366" s="162">
        <v>0</v>
      </c>
      <c r="AA366" s="163"/>
      <c r="AB366" s="153" t="e">
        <f t="shared" si="801"/>
        <v>#DIV/0!</v>
      </c>
      <c r="AC366" s="162">
        <v>0</v>
      </c>
      <c r="AD366" s="163"/>
      <c r="AE366" s="153" t="e">
        <f t="shared" si="705"/>
        <v>#DIV/0!</v>
      </c>
      <c r="AF366" s="162">
        <v>0</v>
      </c>
      <c r="AG366" s="163"/>
      <c r="AH366" s="153" t="e">
        <f t="shared" si="706"/>
        <v>#DIV/0!</v>
      </c>
      <c r="AI366" s="162">
        <v>0</v>
      </c>
      <c r="AJ366" s="163"/>
      <c r="AK366" s="153" t="e">
        <f t="shared" si="707"/>
        <v>#DIV/0!</v>
      </c>
      <c r="AL366" s="162">
        <v>0</v>
      </c>
      <c r="AM366" s="163"/>
      <c r="AN366" s="153" t="e">
        <f t="shared" si="708"/>
        <v>#DIV/0!</v>
      </c>
      <c r="AO366" s="162">
        <v>0</v>
      </c>
      <c r="AP366" s="163"/>
      <c r="AQ366" s="153" t="e">
        <f t="shared" si="709"/>
        <v>#DIV/0!</v>
      </c>
      <c r="AR366" s="163"/>
    </row>
    <row r="367" spans="1:44" ht="31.2">
      <c r="A367" s="334"/>
      <c r="B367" s="335"/>
      <c r="C367" s="336"/>
      <c r="D367" s="155" t="s">
        <v>308</v>
      </c>
      <c r="E367" s="136">
        <f t="shared" si="841"/>
        <v>0</v>
      </c>
      <c r="F367" s="156">
        <f t="shared" si="841"/>
        <v>0</v>
      </c>
      <c r="G367" s="153" t="e">
        <f t="shared" si="802"/>
        <v>#DIV/0!</v>
      </c>
      <c r="H367" s="162">
        <v>0</v>
      </c>
      <c r="I367" s="163">
        <v>0</v>
      </c>
      <c r="J367" s="153" t="e">
        <f t="shared" si="699"/>
        <v>#DIV/0!</v>
      </c>
      <c r="K367" s="162">
        <v>0</v>
      </c>
      <c r="L367" s="163">
        <v>0</v>
      </c>
      <c r="M367" s="153" t="e">
        <f t="shared" si="700"/>
        <v>#DIV/0!</v>
      </c>
      <c r="N367" s="162">
        <v>0</v>
      </c>
      <c r="O367" s="163">
        <v>0</v>
      </c>
      <c r="P367" s="153" t="e">
        <f t="shared" si="701"/>
        <v>#DIV/0!</v>
      </c>
      <c r="Q367" s="162">
        <v>0</v>
      </c>
      <c r="R367" s="163"/>
      <c r="S367" s="153" t="e">
        <f t="shared" si="702"/>
        <v>#DIV/0!</v>
      </c>
      <c r="T367" s="162">
        <v>0</v>
      </c>
      <c r="U367" s="163"/>
      <c r="V367" s="153" t="e">
        <f t="shared" si="703"/>
        <v>#DIV/0!</v>
      </c>
      <c r="W367" s="162">
        <v>0</v>
      </c>
      <c r="X367" s="163"/>
      <c r="Y367" s="153" t="e">
        <f t="shared" si="704"/>
        <v>#DIV/0!</v>
      </c>
      <c r="Z367" s="162">
        <v>0</v>
      </c>
      <c r="AA367" s="163"/>
      <c r="AB367" s="153" t="e">
        <f t="shared" si="801"/>
        <v>#DIV/0!</v>
      </c>
      <c r="AC367" s="162">
        <v>0</v>
      </c>
      <c r="AD367" s="163"/>
      <c r="AE367" s="153" t="e">
        <f t="shared" si="705"/>
        <v>#DIV/0!</v>
      </c>
      <c r="AF367" s="162">
        <v>0</v>
      </c>
      <c r="AG367" s="163"/>
      <c r="AH367" s="153" t="e">
        <f t="shared" si="706"/>
        <v>#DIV/0!</v>
      </c>
      <c r="AI367" s="162">
        <v>0</v>
      </c>
      <c r="AJ367" s="163"/>
      <c r="AK367" s="153" t="e">
        <f t="shared" si="707"/>
        <v>#DIV/0!</v>
      </c>
      <c r="AL367" s="162">
        <v>0</v>
      </c>
      <c r="AM367" s="163"/>
      <c r="AN367" s="153" t="e">
        <f t="shared" si="708"/>
        <v>#DIV/0!</v>
      </c>
      <c r="AO367" s="162">
        <v>0</v>
      </c>
      <c r="AP367" s="163"/>
      <c r="AQ367" s="153" t="e">
        <f t="shared" si="709"/>
        <v>#DIV/0!</v>
      </c>
      <c r="AR367" s="163"/>
    </row>
    <row r="368" spans="1:44" ht="15.6">
      <c r="A368" s="334" t="s">
        <v>9</v>
      </c>
      <c r="B368" s="335" t="s">
        <v>403</v>
      </c>
      <c r="C368" s="336"/>
      <c r="D368" s="150" t="s">
        <v>307</v>
      </c>
      <c r="E368" s="136">
        <f>E369+E370+E371</f>
        <v>168.7</v>
      </c>
      <c r="F368" s="151">
        <f t="shared" ref="F368:AP368" si="842">F369+F370+F371</f>
        <v>0</v>
      </c>
      <c r="G368" s="151">
        <f t="shared" si="802"/>
        <v>0</v>
      </c>
      <c r="H368" s="136">
        <f t="shared" si="842"/>
        <v>0</v>
      </c>
      <c r="I368" s="151">
        <f t="shared" si="842"/>
        <v>0</v>
      </c>
      <c r="J368" s="151" t="e">
        <f t="shared" si="699"/>
        <v>#DIV/0!</v>
      </c>
      <c r="K368" s="136">
        <f t="shared" ref="K368" si="843">K369+K370+K371</f>
        <v>0</v>
      </c>
      <c r="L368" s="151">
        <f t="shared" si="842"/>
        <v>0</v>
      </c>
      <c r="M368" s="151" t="e">
        <f t="shared" si="700"/>
        <v>#DIV/0!</v>
      </c>
      <c r="N368" s="136">
        <f t="shared" ref="N368" si="844">N369+N370+N371</f>
        <v>0</v>
      </c>
      <c r="O368" s="151">
        <f t="shared" si="842"/>
        <v>0</v>
      </c>
      <c r="P368" s="151" t="e">
        <f t="shared" si="701"/>
        <v>#DIV/0!</v>
      </c>
      <c r="Q368" s="136">
        <f t="shared" ref="Q368" si="845">Q369+Q370+Q371</f>
        <v>0</v>
      </c>
      <c r="R368" s="151">
        <f t="shared" si="842"/>
        <v>0</v>
      </c>
      <c r="S368" s="151" t="e">
        <f t="shared" si="702"/>
        <v>#DIV/0!</v>
      </c>
      <c r="T368" s="136">
        <f t="shared" ref="T368" si="846">T369+T370+T371</f>
        <v>168.7</v>
      </c>
      <c r="U368" s="151">
        <f t="shared" si="842"/>
        <v>0</v>
      </c>
      <c r="V368" s="151">
        <f t="shared" si="703"/>
        <v>0</v>
      </c>
      <c r="W368" s="136">
        <f t="shared" ref="W368" si="847">W369+W370+W371</f>
        <v>0</v>
      </c>
      <c r="X368" s="151">
        <f t="shared" si="842"/>
        <v>0</v>
      </c>
      <c r="Y368" s="151" t="e">
        <f t="shared" si="704"/>
        <v>#DIV/0!</v>
      </c>
      <c r="Z368" s="136">
        <f t="shared" ref="Z368" si="848">Z369+Z370+Z371</f>
        <v>0</v>
      </c>
      <c r="AA368" s="151">
        <f t="shared" si="842"/>
        <v>0</v>
      </c>
      <c r="AB368" s="151" t="e">
        <f t="shared" si="801"/>
        <v>#DIV/0!</v>
      </c>
      <c r="AC368" s="136">
        <f t="shared" ref="AC368" si="849">AC369+AC370+AC371</f>
        <v>0</v>
      </c>
      <c r="AD368" s="151">
        <f t="shared" si="842"/>
        <v>0</v>
      </c>
      <c r="AE368" s="151" t="e">
        <f t="shared" si="705"/>
        <v>#DIV/0!</v>
      </c>
      <c r="AF368" s="136">
        <f t="shared" ref="AF368" si="850">AF369+AF370+AF371</f>
        <v>0</v>
      </c>
      <c r="AG368" s="151">
        <f t="shared" si="842"/>
        <v>0</v>
      </c>
      <c r="AH368" s="151" t="e">
        <f t="shared" si="706"/>
        <v>#DIV/0!</v>
      </c>
      <c r="AI368" s="136">
        <f t="shared" ref="AI368" si="851">AI369+AI370+AI371</f>
        <v>0</v>
      </c>
      <c r="AJ368" s="151">
        <f t="shared" si="842"/>
        <v>0</v>
      </c>
      <c r="AK368" s="151" t="e">
        <f t="shared" si="707"/>
        <v>#DIV/0!</v>
      </c>
      <c r="AL368" s="136">
        <f t="shared" ref="AL368" si="852">AL369+AL370+AL371</f>
        <v>0</v>
      </c>
      <c r="AM368" s="151">
        <f t="shared" si="842"/>
        <v>0</v>
      </c>
      <c r="AN368" s="151" t="e">
        <f t="shared" si="708"/>
        <v>#DIV/0!</v>
      </c>
      <c r="AO368" s="136">
        <f t="shared" ref="AO368" si="853">AO369+AO370+AO371</f>
        <v>0</v>
      </c>
      <c r="AP368" s="151">
        <f t="shared" si="842"/>
        <v>0</v>
      </c>
      <c r="AQ368" s="151" t="e">
        <f t="shared" si="709"/>
        <v>#DIV/0!</v>
      </c>
      <c r="AR368" s="177"/>
    </row>
    <row r="369" spans="1:44" ht="31.2">
      <c r="A369" s="334"/>
      <c r="B369" s="335"/>
      <c r="C369" s="336"/>
      <c r="D369" s="155" t="s">
        <v>2</v>
      </c>
      <c r="E369" s="136">
        <f t="shared" ref="E369:F371" si="854">H369+K369+N369+Q369+T369+W369+Z369+AC369+AF369+AI369+AL369+AO369</f>
        <v>0</v>
      </c>
      <c r="F369" s="156">
        <f t="shared" si="854"/>
        <v>0</v>
      </c>
      <c r="G369" s="153" t="e">
        <f t="shared" si="802"/>
        <v>#DIV/0!</v>
      </c>
      <c r="H369" s="162">
        <v>0</v>
      </c>
      <c r="I369" s="163">
        <v>0</v>
      </c>
      <c r="J369" s="153" t="e">
        <f t="shared" si="699"/>
        <v>#DIV/0!</v>
      </c>
      <c r="K369" s="162">
        <v>0</v>
      </c>
      <c r="L369" s="163">
        <v>0</v>
      </c>
      <c r="M369" s="153" t="e">
        <f t="shared" si="700"/>
        <v>#DIV/0!</v>
      </c>
      <c r="N369" s="162">
        <v>0</v>
      </c>
      <c r="O369" s="163">
        <v>0</v>
      </c>
      <c r="P369" s="153" t="e">
        <f t="shared" si="701"/>
        <v>#DIV/0!</v>
      </c>
      <c r="Q369" s="162">
        <v>0</v>
      </c>
      <c r="R369" s="163"/>
      <c r="S369" s="153" t="e">
        <f t="shared" si="702"/>
        <v>#DIV/0!</v>
      </c>
      <c r="T369" s="162">
        <v>0</v>
      </c>
      <c r="U369" s="163"/>
      <c r="V369" s="153" t="e">
        <f t="shared" si="703"/>
        <v>#DIV/0!</v>
      </c>
      <c r="W369" s="162">
        <v>0</v>
      </c>
      <c r="X369" s="163"/>
      <c r="Y369" s="153" t="e">
        <f t="shared" si="704"/>
        <v>#DIV/0!</v>
      </c>
      <c r="Z369" s="162">
        <v>0</v>
      </c>
      <c r="AA369" s="163"/>
      <c r="AB369" s="153" t="e">
        <f t="shared" si="801"/>
        <v>#DIV/0!</v>
      </c>
      <c r="AC369" s="162">
        <v>0</v>
      </c>
      <c r="AD369" s="163"/>
      <c r="AE369" s="153" t="e">
        <f t="shared" si="705"/>
        <v>#DIV/0!</v>
      </c>
      <c r="AF369" s="162">
        <v>0</v>
      </c>
      <c r="AG369" s="163"/>
      <c r="AH369" s="153" t="e">
        <f t="shared" si="706"/>
        <v>#DIV/0!</v>
      </c>
      <c r="AI369" s="162">
        <v>0</v>
      </c>
      <c r="AJ369" s="163"/>
      <c r="AK369" s="153" t="e">
        <f t="shared" si="707"/>
        <v>#DIV/0!</v>
      </c>
      <c r="AL369" s="162">
        <v>0</v>
      </c>
      <c r="AM369" s="163"/>
      <c r="AN369" s="153" t="e">
        <f t="shared" si="708"/>
        <v>#DIV/0!</v>
      </c>
      <c r="AO369" s="162">
        <v>0</v>
      </c>
      <c r="AP369" s="163"/>
      <c r="AQ369" s="153" t="e">
        <f t="shared" si="709"/>
        <v>#DIV/0!</v>
      </c>
      <c r="AR369" s="163"/>
    </row>
    <row r="370" spans="1:44" ht="15.6">
      <c r="A370" s="334"/>
      <c r="B370" s="335"/>
      <c r="C370" s="336"/>
      <c r="D370" s="155" t="s">
        <v>43</v>
      </c>
      <c r="E370" s="136">
        <f t="shared" si="854"/>
        <v>168.7</v>
      </c>
      <c r="F370" s="156">
        <f t="shared" si="854"/>
        <v>0</v>
      </c>
      <c r="G370" s="153">
        <f t="shared" si="802"/>
        <v>0</v>
      </c>
      <c r="H370" s="162">
        <v>0</v>
      </c>
      <c r="I370" s="163">
        <v>0</v>
      </c>
      <c r="J370" s="153" t="e">
        <f t="shared" si="699"/>
        <v>#DIV/0!</v>
      </c>
      <c r="K370" s="162">
        <v>0</v>
      </c>
      <c r="L370" s="163">
        <v>0</v>
      </c>
      <c r="M370" s="153" t="e">
        <f t="shared" si="700"/>
        <v>#DIV/0!</v>
      </c>
      <c r="N370" s="162">
        <v>0</v>
      </c>
      <c r="O370" s="163">
        <v>0</v>
      </c>
      <c r="P370" s="153" t="e">
        <f t="shared" si="701"/>
        <v>#DIV/0!</v>
      </c>
      <c r="Q370" s="162">
        <v>0</v>
      </c>
      <c r="R370" s="163"/>
      <c r="S370" s="153" t="e">
        <f t="shared" si="702"/>
        <v>#DIV/0!</v>
      </c>
      <c r="T370" s="162">
        <v>168.7</v>
      </c>
      <c r="U370" s="163"/>
      <c r="V370" s="153">
        <f t="shared" si="703"/>
        <v>0</v>
      </c>
      <c r="W370" s="162">
        <v>0</v>
      </c>
      <c r="X370" s="163"/>
      <c r="Y370" s="153" t="e">
        <f t="shared" si="704"/>
        <v>#DIV/0!</v>
      </c>
      <c r="Z370" s="162">
        <v>0</v>
      </c>
      <c r="AA370" s="163"/>
      <c r="AB370" s="153" t="e">
        <f t="shared" si="801"/>
        <v>#DIV/0!</v>
      </c>
      <c r="AC370" s="162">
        <v>0</v>
      </c>
      <c r="AD370" s="163"/>
      <c r="AE370" s="153" t="e">
        <f t="shared" si="705"/>
        <v>#DIV/0!</v>
      </c>
      <c r="AF370" s="162">
        <v>0</v>
      </c>
      <c r="AG370" s="163"/>
      <c r="AH370" s="153" t="e">
        <f t="shared" si="706"/>
        <v>#DIV/0!</v>
      </c>
      <c r="AI370" s="162">
        <v>0</v>
      </c>
      <c r="AJ370" s="163"/>
      <c r="AK370" s="153" t="e">
        <f t="shared" si="707"/>
        <v>#DIV/0!</v>
      </c>
      <c r="AL370" s="162">
        <v>0</v>
      </c>
      <c r="AM370" s="163"/>
      <c r="AN370" s="153" t="e">
        <f t="shared" si="708"/>
        <v>#DIV/0!</v>
      </c>
      <c r="AO370" s="162">
        <v>0</v>
      </c>
      <c r="AP370" s="163"/>
      <c r="AQ370" s="153" t="e">
        <f t="shared" si="709"/>
        <v>#DIV/0!</v>
      </c>
      <c r="AR370" s="163"/>
    </row>
    <row r="371" spans="1:44" ht="31.2">
      <c r="A371" s="334"/>
      <c r="B371" s="335"/>
      <c r="C371" s="336"/>
      <c r="D371" s="155" t="s">
        <v>308</v>
      </c>
      <c r="E371" s="136">
        <f t="shared" si="854"/>
        <v>0</v>
      </c>
      <c r="F371" s="156">
        <f t="shared" si="854"/>
        <v>0</v>
      </c>
      <c r="G371" s="153" t="e">
        <f t="shared" si="802"/>
        <v>#DIV/0!</v>
      </c>
      <c r="H371" s="162">
        <v>0</v>
      </c>
      <c r="I371" s="163">
        <v>0</v>
      </c>
      <c r="J371" s="153" t="e">
        <f t="shared" si="699"/>
        <v>#DIV/0!</v>
      </c>
      <c r="K371" s="162">
        <v>0</v>
      </c>
      <c r="L371" s="163">
        <v>0</v>
      </c>
      <c r="M371" s="153" t="e">
        <f t="shared" si="700"/>
        <v>#DIV/0!</v>
      </c>
      <c r="N371" s="162">
        <v>0</v>
      </c>
      <c r="O371" s="163">
        <v>0</v>
      </c>
      <c r="P371" s="153" t="e">
        <f t="shared" si="701"/>
        <v>#DIV/0!</v>
      </c>
      <c r="Q371" s="162">
        <v>0</v>
      </c>
      <c r="R371" s="163"/>
      <c r="S371" s="153" t="e">
        <f t="shared" si="702"/>
        <v>#DIV/0!</v>
      </c>
      <c r="T371" s="162">
        <v>0</v>
      </c>
      <c r="U371" s="163"/>
      <c r="V371" s="153" t="e">
        <f t="shared" si="703"/>
        <v>#DIV/0!</v>
      </c>
      <c r="W371" s="162">
        <v>0</v>
      </c>
      <c r="X371" s="163"/>
      <c r="Y371" s="153" t="e">
        <f t="shared" si="704"/>
        <v>#DIV/0!</v>
      </c>
      <c r="Z371" s="162">
        <v>0</v>
      </c>
      <c r="AA371" s="163"/>
      <c r="AB371" s="153" t="e">
        <f t="shared" si="801"/>
        <v>#DIV/0!</v>
      </c>
      <c r="AC371" s="162">
        <v>0</v>
      </c>
      <c r="AD371" s="163"/>
      <c r="AE371" s="153" t="e">
        <f t="shared" si="705"/>
        <v>#DIV/0!</v>
      </c>
      <c r="AF371" s="162">
        <v>0</v>
      </c>
      <c r="AG371" s="163"/>
      <c r="AH371" s="153" t="e">
        <f t="shared" si="706"/>
        <v>#DIV/0!</v>
      </c>
      <c r="AI371" s="162">
        <v>0</v>
      </c>
      <c r="AJ371" s="163"/>
      <c r="AK371" s="153" t="e">
        <f t="shared" si="707"/>
        <v>#DIV/0!</v>
      </c>
      <c r="AL371" s="162">
        <v>0</v>
      </c>
      <c r="AM371" s="163"/>
      <c r="AN371" s="153" t="e">
        <f t="shared" si="708"/>
        <v>#DIV/0!</v>
      </c>
      <c r="AO371" s="162">
        <v>0</v>
      </c>
      <c r="AP371" s="163"/>
      <c r="AQ371" s="153" t="e">
        <f t="shared" si="709"/>
        <v>#DIV/0!</v>
      </c>
      <c r="AR371" s="163"/>
    </row>
    <row r="372" spans="1:44" ht="15.6">
      <c r="A372" s="334" t="s">
        <v>10</v>
      </c>
      <c r="B372" s="335" t="s">
        <v>404</v>
      </c>
      <c r="C372" s="336"/>
      <c r="D372" s="150" t="s">
        <v>307</v>
      </c>
      <c r="E372" s="136">
        <f>E373+E374+E375</f>
        <v>50</v>
      </c>
      <c r="F372" s="151">
        <f t="shared" ref="F372:AP372" si="855">F373+F374+F375</f>
        <v>0</v>
      </c>
      <c r="G372" s="151">
        <f t="shared" si="802"/>
        <v>0</v>
      </c>
      <c r="H372" s="136">
        <f t="shared" si="855"/>
        <v>0</v>
      </c>
      <c r="I372" s="151">
        <f t="shared" si="855"/>
        <v>0</v>
      </c>
      <c r="J372" s="151" t="e">
        <f t="shared" si="699"/>
        <v>#DIV/0!</v>
      </c>
      <c r="K372" s="136">
        <f t="shared" ref="K372" si="856">K373+K374+K375</f>
        <v>0</v>
      </c>
      <c r="L372" s="151">
        <f t="shared" si="855"/>
        <v>0</v>
      </c>
      <c r="M372" s="151" t="e">
        <f t="shared" si="700"/>
        <v>#DIV/0!</v>
      </c>
      <c r="N372" s="136">
        <f t="shared" ref="N372" si="857">N373+N374+N375</f>
        <v>0</v>
      </c>
      <c r="O372" s="151">
        <f t="shared" si="855"/>
        <v>0</v>
      </c>
      <c r="P372" s="151" t="e">
        <f t="shared" si="701"/>
        <v>#DIV/0!</v>
      </c>
      <c r="Q372" s="136">
        <f t="shared" ref="Q372" si="858">Q373+Q374+Q375</f>
        <v>0</v>
      </c>
      <c r="R372" s="151">
        <f t="shared" si="855"/>
        <v>0</v>
      </c>
      <c r="S372" s="151" t="e">
        <f t="shared" si="702"/>
        <v>#DIV/0!</v>
      </c>
      <c r="T372" s="136">
        <f t="shared" ref="T372" si="859">T373+T374+T375</f>
        <v>50</v>
      </c>
      <c r="U372" s="151">
        <f t="shared" si="855"/>
        <v>0</v>
      </c>
      <c r="V372" s="151">
        <f t="shared" si="703"/>
        <v>0</v>
      </c>
      <c r="W372" s="136">
        <f t="shared" ref="W372" si="860">W373+W374+W375</f>
        <v>0</v>
      </c>
      <c r="X372" s="151">
        <f t="shared" si="855"/>
        <v>0</v>
      </c>
      <c r="Y372" s="151" t="e">
        <f t="shared" si="704"/>
        <v>#DIV/0!</v>
      </c>
      <c r="Z372" s="136">
        <f t="shared" ref="Z372" si="861">Z373+Z374+Z375</f>
        <v>0</v>
      </c>
      <c r="AA372" s="151">
        <f t="shared" si="855"/>
        <v>0</v>
      </c>
      <c r="AB372" s="151" t="e">
        <f t="shared" si="801"/>
        <v>#DIV/0!</v>
      </c>
      <c r="AC372" s="136">
        <f t="shared" ref="AC372" si="862">AC373+AC374+AC375</f>
        <v>0</v>
      </c>
      <c r="AD372" s="151">
        <f t="shared" si="855"/>
        <v>0</v>
      </c>
      <c r="AE372" s="151" t="e">
        <f t="shared" si="705"/>
        <v>#DIV/0!</v>
      </c>
      <c r="AF372" s="136">
        <f t="shared" ref="AF372" si="863">AF373+AF374+AF375</f>
        <v>0</v>
      </c>
      <c r="AG372" s="151">
        <f t="shared" si="855"/>
        <v>0</v>
      </c>
      <c r="AH372" s="151" t="e">
        <f t="shared" si="706"/>
        <v>#DIV/0!</v>
      </c>
      <c r="AI372" s="136">
        <f t="shared" ref="AI372" si="864">AI373+AI374+AI375</f>
        <v>0</v>
      </c>
      <c r="AJ372" s="151">
        <f t="shared" si="855"/>
        <v>0</v>
      </c>
      <c r="AK372" s="151" t="e">
        <f t="shared" si="707"/>
        <v>#DIV/0!</v>
      </c>
      <c r="AL372" s="136">
        <f t="shared" ref="AL372" si="865">AL373+AL374+AL375</f>
        <v>0</v>
      </c>
      <c r="AM372" s="151">
        <f t="shared" si="855"/>
        <v>0</v>
      </c>
      <c r="AN372" s="151" t="e">
        <f t="shared" si="708"/>
        <v>#DIV/0!</v>
      </c>
      <c r="AO372" s="136">
        <f t="shared" ref="AO372" si="866">AO373+AO374+AO375</f>
        <v>0</v>
      </c>
      <c r="AP372" s="151">
        <f t="shared" si="855"/>
        <v>0</v>
      </c>
      <c r="AQ372" s="151" t="e">
        <f t="shared" si="709"/>
        <v>#DIV/0!</v>
      </c>
      <c r="AR372" s="177"/>
    </row>
    <row r="373" spans="1:44" ht="31.2">
      <c r="A373" s="334"/>
      <c r="B373" s="335"/>
      <c r="C373" s="336"/>
      <c r="D373" s="155" t="s">
        <v>2</v>
      </c>
      <c r="E373" s="136">
        <f t="shared" ref="E373:F375" si="867">H373+K373+N373+Q373+T373+W373+Z373+AC373+AF373+AI373+AL373+AO373</f>
        <v>0</v>
      </c>
      <c r="F373" s="156">
        <f t="shared" si="867"/>
        <v>0</v>
      </c>
      <c r="G373" s="153" t="e">
        <f t="shared" si="802"/>
        <v>#DIV/0!</v>
      </c>
      <c r="H373" s="162">
        <v>0</v>
      </c>
      <c r="I373" s="163">
        <v>0</v>
      </c>
      <c r="J373" s="153" t="e">
        <f t="shared" si="699"/>
        <v>#DIV/0!</v>
      </c>
      <c r="K373" s="162">
        <v>0</v>
      </c>
      <c r="L373" s="163">
        <v>0</v>
      </c>
      <c r="M373" s="153" t="e">
        <f t="shared" si="700"/>
        <v>#DIV/0!</v>
      </c>
      <c r="N373" s="162">
        <v>0</v>
      </c>
      <c r="O373" s="163">
        <v>0</v>
      </c>
      <c r="P373" s="153" t="e">
        <f t="shared" si="701"/>
        <v>#DIV/0!</v>
      </c>
      <c r="Q373" s="162">
        <v>0</v>
      </c>
      <c r="R373" s="163"/>
      <c r="S373" s="153" t="e">
        <f t="shared" si="702"/>
        <v>#DIV/0!</v>
      </c>
      <c r="T373" s="162">
        <v>0</v>
      </c>
      <c r="U373" s="163"/>
      <c r="V373" s="153" t="e">
        <f t="shared" si="703"/>
        <v>#DIV/0!</v>
      </c>
      <c r="W373" s="162">
        <v>0</v>
      </c>
      <c r="X373" s="163"/>
      <c r="Y373" s="153" t="e">
        <f t="shared" si="704"/>
        <v>#DIV/0!</v>
      </c>
      <c r="Z373" s="162">
        <v>0</v>
      </c>
      <c r="AA373" s="163"/>
      <c r="AB373" s="153" t="e">
        <f t="shared" si="801"/>
        <v>#DIV/0!</v>
      </c>
      <c r="AC373" s="162">
        <v>0</v>
      </c>
      <c r="AD373" s="163"/>
      <c r="AE373" s="153" t="e">
        <f t="shared" si="705"/>
        <v>#DIV/0!</v>
      </c>
      <c r="AF373" s="162">
        <v>0</v>
      </c>
      <c r="AG373" s="163"/>
      <c r="AH373" s="153" t="e">
        <f t="shared" si="706"/>
        <v>#DIV/0!</v>
      </c>
      <c r="AI373" s="162">
        <v>0</v>
      </c>
      <c r="AJ373" s="163"/>
      <c r="AK373" s="153" t="e">
        <f t="shared" si="707"/>
        <v>#DIV/0!</v>
      </c>
      <c r="AL373" s="162">
        <v>0</v>
      </c>
      <c r="AM373" s="163"/>
      <c r="AN373" s="153" t="e">
        <f t="shared" si="708"/>
        <v>#DIV/0!</v>
      </c>
      <c r="AO373" s="162">
        <v>0</v>
      </c>
      <c r="AP373" s="163"/>
      <c r="AQ373" s="153" t="e">
        <f t="shared" si="709"/>
        <v>#DIV/0!</v>
      </c>
      <c r="AR373" s="163"/>
    </row>
    <row r="374" spans="1:44" ht="15.6">
      <c r="A374" s="334"/>
      <c r="B374" s="335"/>
      <c r="C374" s="336"/>
      <c r="D374" s="155" t="s">
        <v>43</v>
      </c>
      <c r="E374" s="136">
        <f t="shared" si="867"/>
        <v>50</v>
      </c>
      <c r="F374" s="156">
        <f t="shared" si="867"/>
        <v>0</v>
      </c>
      <c r="G374" s="153">
        <f t="shared" si="802"/>
        <v>0</v>
      </c>
      <c r="H374" s="162">
        <v>0</v>
      </c>
      <c r="I374" s="163">
        <v>0</v>
      </c>
      <c r="J374" s="153" t="e">
        <f t="shared" si="699"/>
        <v>#DIV/0!</v>
      </c>
      <c r="K374" s="162">
        <v>0</v>
      </c>
      <c r="L374" s="163">
        <v>0</v>
      </c>
      <c r="M374" s="153" t="e">
        <f t="shared" si="700"/>
        <v>#DIV/0!</v>
      </c>
      <c r="N374" s="162">
        <v>0</v>
      </c>
      <c r="O374" s="163">
        <v>0</v>
      </c>
      <c r="P374" s="153" t="e">
        <f t="shared" si="701"/>
        <v>#DIV/0!</v>
      </c>
      <c r="Q374" s="162">
        <v>0</v>
      </c>
      <c r="R374" s="163"/>
      <c r="S374" s="153" t="e">
        <f t="shared" si="702"/>
        <v>#DIV/0!</v>
      </c>
      <c r="T374" s="162">
        <v>50</v>
      </c>
      <c r="U374" s="163"/>
      <c r="V374" s="153">
        <f t="shared" si="703"/>
        <v>0</v>
      </c>
      <c r="W374" s="162">
        <v>0</v>
      </c>
      <c r="X374" s="163"/>
      <c r="Y374" s="153" t="e">
        <f t="shared" si="704"/>
        <v>#DIV/0!</v>
      </c>
      <c r="Z374" s="162">
        <v>0</v>
      </c>
      <c r="AA374" s="163"/>
      <c r="AB374" s="153" t="e">
        <f t="shared" si="801"/>
        <v>#DIV/0!</v>
      </c>
      <c r="AC374" s="162">
        <v>0</v>
      </c>
      <c r="AD374" s="163"/>
      <c r="AE374" s="153" t="e">
        <f t="shared" si="705"/>
        <v>#DIV/0!</v>
      </c>
      <c r="AF374" s="162">
        <v>0</v>
      </c>
      <c r="AG374" s="163"/>
      <c r="AH374" s="153" t="e">
        <f t="shared" si="706"/>
        <v>#DIV/0!</v>
      </c>
      <c r="AI374" s="162">
        <v>0</v>
      </c>
      <c r="AJ374" s="163"/>
      <c r="AK374" s="153" t="e">
        <f t="shared" si="707"/>
        <v>#DIV/0!</v>
      </c>
      <c r="AL374" s="162">
        <v>0</v>
      </c>
      <c r="AM374" s="163"/>
      <c r="AN374" s="153" t="e">
        <f t="shared" si="708"/>
        <v>#DIV/0!</v>
      </c>
      <c r="AO374" s="162">
        <v>0</v>
      </c>
      <c r="AP374" s="163"/>
      <c r="AQ374" s="153" t="e">
        <f t="shared" si="709"/>
        <v>#DIV/0!</v>
      </c>
      <c r="AR374" s="163"/>
    </row>
    <row r="375" spans="1:44" ht="31.2">
      <c r="A375" s="334"/>
      <c r="B375" s="335"/>
      <c r="C375" s="336"/>
      <c r="D375" s="155" t="s">
        <v>308</v>
      </c>
      <c r="E375" s="136">
        <f t="shared" si="867"/>
        <v>0</v>
      </c>
      <c r="F375" s="156">
        <f t="shared" si="867"/>
        <v>0</v>
      </c>
      <c r="G375" s="153" t="e">
        <f t="shared" si="802"/>
        <v>#DIV/0!</v>
      </c>
      <c r="H375" s="162">
        <v>0</v>
      </c>
      <c r="I375" s="163">
        <v>0</v>
      </c>
      <c r="J375" s="153" t="e">
        <f t="shared" si="699"/>
        <v>#DIV/0!</v>
      </c>
      <c r="K375" s="162">
        <v>0</v>
      </c>
      <c r="L375" s="163">
        <v>0</v>
      </c>
      <c r="M375" s="153" t="e">
        <f t="shared" si="700"/>
        <v>#DIV/0!</v>
      </c>
      <c r="N375" s="162">
        <v>0</v>
      </c>
      <c r="O375" s="163">
        <v>0</v>
      </c>
      <c r="P375" s="153" t="e">
        <f t="shared" si="701"/>
        <v>#DIV/0!</v>
      </c>
      <c r="Q375" s="162">
        <v>0</v>
      </c>
      <c r="R375" s="163"/>
      <c r="S375" s="153" t="e">
        <f t="shared" si="702"/>
        <v>#DIV/0!</v>
      </c>
      <c r="T375" s="162">
        <v>0</v>
      </c>
      <c r="U375" s="163"/>
      <c r="V375" s="153" t="e">
        <f t="shared" si="703"/>
        <v>#DIV/0!</v>
      </c>
      <c r="W375" s="162">
        <v>0</v>
      </c>
      <c r="X375" s="163"/>
      <c r="Y375" s="153" t="e">
        <f t="shared" si="704"/>
        <v>#DIV/0!</v>
      </c>
      <c r="Z375" s="162">
        <v>0</v>
      </c>
      <c r="AA375" s="163"/>
      <c r="AB375" s="153" t="e">
        <f t="shared" si="801"/>
        <v>#DIV/0!</v>
      </c>
      <c r="AC375" s="162">
        <v>0</v>
      </c>
      <c r="AD375" s="163"/>
      <c r="AE375" s="153" t="e">
        <f t="shared" si="705"/>
        <v>#DIV/0!</v>
      </c>
      <c r="AF375" s="162">
        <v>0</v>
      </c>
      <c r="AG375" s="163"/>
      <c r="AH375" s="153" t="e">
        <f t="shared" si="706"/>
        <v>#DIV/0!</v>
      </c>
      <c r="AI375" s="162">
        <v>0</v>
      </c>
      <c r="AJ375" s="163"/>
      <c r="AK375" s="153" t="e">
        <f t="shared" si="707"/>
        <v>#DIV/0!</v>
      </c>
      <c r="AL375" s="162">
        <v>0</v>
      </c>
      <c r="AM375" s="163"/>
      <c r="AN375" s="153" t="e">
        <f t="shared" si="708"/>
        <v>#DIV/0!</v>
      </c>
      <c r="AO375" s="162">
        <v>0</v>
      </c>
      <c r="AP375" s="163"/>
      <c r="AQ375" s="153" t="e">
        <f t="shared" si="709"/>
        <v>#DIV/0!</v>
      </c>
      <c r="AR375" s="163"/>
    </row>
    <row r="376" spans="1:44" ht="15.6">
      <c r="A376" s="340" t="s">
        <v>317</v>
      </c>
      <c r="B376" s="335" t="s">
        <v>405</v>
      </c>
      <c r="C376" s="336"/>
      <c r="D376" s="150" t="s">
        <v>307</v>
      </c>
      <c r="E376" s="136">
        <f>E377+E378+E379</f>
        <v>0</v>
      </c>
      <c r="F376" s="151">
        <f t="shared" ref="F376:AP376" si="868">F377+F378+F379</f>
        <v>0</v>
      </c>
      <c r="G376" s="151" t="e">
        <f t="shared" si="802"/>
        <v>#DIV/0!</v>
      </c>
      <c r="H376" s="136">
        <f t="shared" si="868"/>
        <v>0</v>
      </c>
      <c r="I376" s="151">
        <f t="shared" si="868"/>
        <v>0</v>
      </c>
      <c r="J376" s="151" t="e">
        <f t="shared" si="699"/>
        <v>#DIV/0!</v>
      </c>
      <c r="K376" s="136">
        <f t="shared" ref="K376" si="869">K377+K378+K379</f>
        <v>0</v>
      </c>
      <c r="L376" s="151">
        <f t="shared" si="868"/>
        <v>0</v>
      </c>
      <c r="M376" s="151" t="e">
        <f t="shared" si="700"/>
        <v>#DIV/0!</v>
      </c>
      <c r="N376" s="136">
        <f t="shared" ref="N376" si="870">N377+N378+N379</f>
        <v>0</v>
      </c>
      <c r="O376" s="151">
        <f t="shared" si="868"/>
        <v>0</v>
      </c>
      <c r="P376" s="151" t="e">
        <f t="shared" si="701"/>
        <v>#DIV/0!</v>
      </c>
      <c r="Q376" s="136">
        <f t="shared" ref="Q376" si="871">Q377+Q378+Q379</f>
        <v>0</v>
      </c>
      <c r="R376" s="151">
        <f t="shared" si="868"/>
        <v>0</v>
      </c>
      <c r="S376" s="151" t="e">
        <f t="shared" si="702"/>
        <v>#DIV/0!</v>
      </c>
      <c r="T376" s="136">
        <f t="shared" ref="T376" si="872">T377+T378+T379</f>
        <v>0</v>
      </c>
      <c r="U376" s="151">
        <f t="shared" si="868"/>
        <v>0</v>
      </c>
      <c r="V376" s="151" t="e">
        <f t="shared" si="703"/>
        <v>#DIV/0!</v>
      </c>
      <c r="W376" s="136">
        <f t="shared" ref="W376" si="873">W377+W378+W379</f>
        <v>0</v>
      </c>
      <c r="X376" s="151">
        <f t="shared" si="868"/>
        <v>0</v>
      </c>
      <c r="Y376" s="151" t="e">
        <f t="shared" si="704"/>
        <v>#DIV/0!</v>
      </c>
      <c r="Z376" s="136">
        <f t="shared" ref="Z376" si="874">Z377+Z378+Z379</f>
        <v>0</v>
      </c>
      <c r="AA376" s="151">
        <f t="shared" si="868"/>
        <v>0</v>
      </c>
      <c r="AB376" s="151" t="e">
        <f t="shared" si="801"/>
        <v>#DIV/0!</v>
      </c>
      <c r="AC376" s="136">
        <f t="shared" ref="AC376" si="875">AC377+AC378+AC379</f>
        <v>0</v>
      </c>
      <c r="AD376" s="151">
        <f t="shared" si="868"/>
        <v>0</v>
      </c>
      <c r="AE376" s="151" t="e">
        <f t="shared" si="705"/>
        <v>#DIV/0!</v>
      </c>
      <c r="AF376" s="136">
        <f t="shared" ref="AF376" si="876">AF377+AF378+AF379</f>
        <v>0</v>
      </c>
      <c r="AG376" s="151">
        <f t="shared" si="868"/>
        <v>0</v>
      </c>
      <c r="AH376" s="151" t="e">
        <f t="shared" si="706"/>
        <v>#DIV/0!</v>
      </c>
      <c r="AI376" s="136">
        <f t="shared" ref="AI376" si="877">AI377+AI378+AI379</f>
        <v>0</v>
      </c>
      <c r="AJ376" s="151">
        <f t="shared" si="868"/>
        <v>0</v>
      </c>
      <c r="AK376" s="151" t="e">
        <f t="shared" si="707"/>
        <v>#DIV/0!</v>
      </c>
      <c r="AL376" s="136">
        <f t="shared" ref="AL376" si="878">AL377+AL378+AL379</f>
        <v>0</v>
      </c>
      <c r="AM376" s="151">
        <f t="shared" si="868"/>
        <v>0</v>
      </c>
      <c r="AN376" s="151" t="e">
        <f t="shared" si="708"/>
        <v>#DIV/0!</v>
      </c>
      <c r="AO376" s="136">
        <f t="shared" ref="AO376" si="879">AO377+AO378+AO379</f>
        <v>0</v>
      </c>
      <c r="AP376" s="151">
        <f t="shared" si="868"/>
        <v>0</v>
      </c>
      <c r="AQ376" s="151" t="e">
        <f t="shared" si="709"/>
        <v>#DIV/0!</v>
      </c>
      <c r="AR376" s="177"/>
    </row>
    <row r="377" spans="1:44" ht="31.2">
      <c r="A377" s="340"/>
      <c r="B377" s="335"/>
      <c r="C377" s="336"/>
      <c r="D377" s="155" t="s">
        <v>2</v>
      </c>
      <c r="E377" s="136">
        <f t="shared" ref="E377:F379" si="880">H377+K377+N377+Q377+T377+W377+Z377+AC377+AF377+AI377+AL377+AO377</f>
        <v>0</v>
      </c>
      <c r="F377" s="156">
        <f t="shared" si="880"/>
        <v>0</v>
      </c>
      <c r="G377" s="153" t="e">
        <f t="shared" si="802"/>
        <v>#DIV/0!</v>
      </c>
      <c r="H377" s="162">
        <v>0</v>
      </c>
      <c r="I377" s="163">
        <v>0</v>
      </c>
      <c r="J377" s="153" t="e">
        <f t="shared" si="699"/>
        <v>#DIV/0!</v>
      </c>
      <c r="K377" s="162">
        <v>0</v>
      </c>
      <c r="L377" s="163">
        <v>0</v>
      </c>
      <c r="M377" s="153" t="e">
        <f t="shared" si="700"/>
        <v>#DIV/0!</v>
      </c>
      <c r="N377" s="162">
        <v>0</v>
      </c>
      <c r="O377" s="163">
        <v>0</v>
      </c>
      <c r="P377" s="153" t="e">
        <f t="shared" si="701"/>
        <v>#DIV/0!</v>
      </c>
      <c r="Q377" s="162">
        <v>0</v>
      </c>
      <c r="R377" s="163"/>
      <c r="S377" s="153" t="e">
        <f t="shared" si="702"/>
        <v>#DIV/0!</v>
      </c>
      <c r="T377" s="162">
        <v>0</v>
      </c>
      <c r="U377" s="163"/>
      <c r="V377" s="153" t="e">
        <f t="shared" si="703"/>
        <v>#DIV/0!</v>
      </c>
      <c r="W377" s="162">
        <v>0</v>
      </c>
      <c r="X377" s="163"/>
      <c r="Y377" s="153" t="e">
        <f t="shared" si="704"/>
        <v>#DIV/0!</v>
      </c>
      <c r="Z377" s="162">
        <v>0</v>
      </c>
      <c r="AA377" s="163"/>
      <c r="AB377" s="153" t="e">
        <f t="shared" si="801"/>
        <v>#DIV/0!</v>
      </c>
      <c r="AC377" s="162">
        <v>0</v>
      </c>
      <c r="AD377" s="163"/>
      <c r="AE377" s="153" t="e">
        <f t="shared" si="705"/>
        <v>#DIV/0!</v>
      </c>
      <c r="AF377" s="162">
        <v>0</v>
      </c>
      <c r="AG377" s="163"/>
      <c r="AH377" s="153" t="e">
        <f t="shared" si="706"/>
        <v>#DIV/0!</v>
      </c>
      <c r="AI377" s="162">
        <v>0</v>
      </c>
      <c r="AJ377" s="163"/>
      <c r="AK377" s="153" t="e">
        <f t="shared" si="707"/>
        <v>#DIV/0!</v>
      </c>
      <c r="AL377" s="162">
        <v>0</v>
      </c>
      <c r="AM377" s="163"/>
      <c r="AN377" s="153" t="e">
        <f t="shared" si="708"/>
        <v>#DIV/0!</v>
      </c>
      <c r="AO377" s="162">
        <v>0</v>
      </c>
      <c r="AP377" s="163"/>
      <c r="AQ377" s="153" t="e">
        <f t="shared" si="709"/>
        <v>#DIV/0!</v>
      </c>
      <c r="AR377" s="163"/>
    </row>
    <row r="378" spans="1:44" ht="15.6">
      <c r="A378" s="340"/>
      <c r="B378" s="335"/>
      <c r="C378" s="336"/>
      <c r="D378" s="155" t="s">
        <v>43</v>
      </c>
      <c r="E378" s="136">
        <f t="shared" si="880"/>
        <v>0</v>
      </c>
      <c r="F378" s="156">
        <f t="shared" si="880"/>
        <v>0</v>
      </c>
      <c r="G378" s="153" t="e">
        <f t="shared" si="802"/>
        <v>#DIV/0!</v>
      </c>
      <c r="H378" s="162">
        <v>0</v>
      </c>
      <c r="I378" s="163">
        <v>0</v>
      </c>
      <c r="J378" s="153" t="e">
        <f t="shared" si="699"/>
        <v>#DIV/0!</v>
      </c>
      <c r="K378" s="162">
        <v>0</v>
      </c>
      <c r="L378" s="163">
        <v>0</v>
      </c>
      <c r="M378" s="153" t="e">
        <f t="shared" si="700"/>
        <v>#DIV/0!</v>
      </c>
      <c r="N378" s="162">
        <v>0</v>
      </c>
      <c r="O378" s="163">
        <v>0</v>
      </c>
      <c r="P378" s="153" t="e">
        <f t="shared" si="701"/>
        <v>#DIV/0!</v>
      </c>
      <c r="Q378" s="162">
        <v>0</v>
      </c>
      <c r="R378" s="163"/>
      <c r="S378" s="153" t="e">
        <f t="shared" si="702"/>
        <v>#DIV/0!</v>
      </c>
      <c r="T378" s="162">
        <v>0</v>
      </c>
      <c r="U378" s="163"/>
      <c r="V378" s="153" t="e">
        <f t="shared" si="703"/>
        <v>#DIV/0!</v>
      </c>
      <c r="W378" s="162">
        <v>0</v>
      </c>
      <c r="X378" s="163"/>
      <c r="Y378" s="153" t="e">
        <f t="shared" si="704"/>
        <v>#DIV/0!</v>
      </c>
      <c r="Z378" s="162">
        <v>0</v>
      </c>
      <c r="AA378" s="163"/>
      <c r="AB378" s="153" t="e">
        <f t="shared" si="801"/>
        <v>#DIV/0!</v>
      </c>
      <c r="AC378" s="162">
        <v>0</v>
      </c>
      <c r="AD378" s="163"/>
      <c r="AE378" s="153" t="e">
        <f t="shared" si="705"/>
        <v>#DIV/0!</v>
      </c>
      <c r="AF378" s="162">
        <v>0</v>
      </c>
      <c r="AG378" s="163"/>
      <c r="AH378" s="153" t="e">
        <f t="shared" si="706"/>
        <v>#DIV/0!</v>
      </c>
      <c r="AI378" s="162">
        <v>0</v>
      </c>
      <c r="AJ378" s="163"/>
      <c r="AK378" s="153" t="e">
        <f t="shared" si="707"/>
        <v>#DIV/0!</v>
      </c>
      <c r="AL378" s="162">
        <v>0</v>
      </c>
      <c r="AM378" s="163"/>
      <c r="AN378" s="153" t="e">
        <f t="shared" si="708"/>
        <v>#DIV/0!</v>
      </c>
      <c r="AO378" s="162">
        <v>0</v>
      </c>
      <c r="AP378" s="163"/>
      <c r="AQ378" s="153" t="e">
        <f t="shared" si="709"/>
        <v>#DIV/0!</v>
      </c>
      <c r="AR378" s="163"/>
    </row>
    <row r="379" spans="1:44" ht="31.2">
      <c r="A379" s="340"/>
      <c r="B379" s="335"/>
      <c r="C379" s="336"/>
      <c r="D379" s="155" t="s">
        <v>308</v>
      </c>
      <c r="E379" s="136">
        <f t="shared" si="880"/>
        <v>0</v>
      </c>
      <c r="F379" s="156">
        <f t="shared" si="880"/>
        <v>0</v>
      </c>
      <c r="G379" s="153" t="e">
        <f t="shared" si="802"/>
        <v>#DIV/0!</v>
      </c>
      <c r="H379" s="162">
        <v>0</v>
      </c>
      <c r="I379" s="163">
        <v>0</v>
      </c>
      <c r="J379" s="153" t="e">
        <f t="shared" si="699"/>
        <v>#DIV/0!</v>
      </c>
      <c r="K379" s="162">
        <v>0</v>
      </c>
      <c r="L379" s="163">
        <v>0</v>
      </c>
      <c r="M379" s="153" t="e">
        <f t="shared" si="700"/>
        <v>#DIV/0!</v>
      </c>
      <c r="N379" s="162">
        <v>0</v>
      </c>
      <c r="O379" s="163">
        <v>0</v>
      </c>
      <c r="P379" s="153" t="e">
        <f t="shared" si="701"/>
        <v>#DIV/0!</v>
      </c>
      <c r="Q379" s="162">
        <v>0</v>
      </c>
      <c r="R379" s="163"/>
      <c r="S379" s="153" t="e">
        <f t="shared" si="702"/>
        <v>#DIV/0!</v>
      </c>
      <c r="T379" s="162">
        <v>0</v>
      </c>
      <c r="U379" s="163"/>
      <c r="V379" s="153" t="e">
        <f t="shared" si="703"/>
        <v>#DIV/0!</v>
      </c>
      <c r="W379" s="162">
        <v>0</v>
      </c>
      <c r="X379" s="163"/>
      <c r="Y379" s="153" t="e">
        <f t="shared" si="704"/>
        <v>#DIV/0!</v>
      </c>
      <c r="Z379" s="162">
        <v>0</v>
      </c>
      <c r="AA379" s="163"/>
      <c r="AB379" s="153" t="e">
        <f t="shared" si="801"/>
        <v>#DIV/0!</v>
      </c>
      <c r="AC379" s="162">
        <v>0</v>
      </c>
      <c r="AD379" s="163"/>
      <c r="AE379" s="153" t="e">
        <f t="shared" si="705"/>
        <v>#DIV/0!</v>
      </c>
      <c r="AF379" s="162">
        <v>0</v>
      </c>
      <c r="AG379" s="163"/>
      <c r="AH379" s="153" t="e">
        <f t="shared" si="706"/>
        <v>#DIV/0!</v>
      </c>
      <c r="AI379" s="162">
        <v>0</v>
      </c>
      <c r="AJ379" s="163"/>
      <c r="AK379" s="153" t="e">
        <f t="shared" si="707"/>
        <v>#DIV/0!</v>
      </c>
      <c r="AL379" s="162">
        <v>0</v>
      </c>
      <c r="AM379" s="163"/>
      <c r="AN379" s="153" t="e">
        <f t="shared" si="708"/>
        <v>#DIV/0!</v>
      </c>
      <c r="AO379" s="162">
        <v>0</v>
      </c>
      <c r="AP379" s="163"/>
      <c r="AQ379" s="153" t="e">
        <f t="shared" si="709"/>
        <v>#DIV/0!</v>
      </c>
      <c r="AR379" s="163"/>
    </row>
    <row r="380" spans="1:44" ht="15.6" collapsed="1">
      <c r="A380" s="337" t="s">
        <v>406</v>
      </c>
      <c r="B380" s="337"/>
      <c r="C380" s="337"/>
      <c r="D380" s="164" t="s">
        <v>307</v>
      </c>
      <c r="E380" s="136">
        <f t="shared" ref="E380:F383" si="881">E328</f>
        <v>23970.400000000001</v>
      </c>
      <c r="F380" s="165">
        <f t="shared" si="881"/>
        <v>6330.9000000000005</v>
      </c>
      <c r="G380" s="165">
        <f t="shared" si="802"/>
        <v>26.411323966225009</v>
      </c>
      <c r="H380" s="136">
        <f t="shared" ref="H380:I383" si="882">H328</f>
        <v>0</v>
      </c>
      <c r="I380" s="165">
        <f t="shared" si="882"/>
        <v>0</v>
      </c>
      <c r="J380" s="165" t="e">
        <f t="shared" si="699"/>
        <v>#DIV/0!</v>
      </c>
      <c r="K380" s="136">
        <f t="shared" ref="K380:L383" si="883">K328</f>
        <v>0</v>
      </c>
      <c r="L380" s="165">
        <f t="shared" si="883"/>
        <v>0</v>
      </c>
      <c r="M380" s="165" t="e">
        <f t="shared" si="700"/>
        <v>#DIV/0!</v>
      </c>
      <c r="N380" s="136">
        <f t="shared" ref="N380:O383" si="884">N328</f>
        <v>200</v>
      </c>
      <c r="O380" s="165">
        <f t="shared" si="884"/>
        <v>200</v>
      </c>
      <c r="P380" s="165">
        <f t="shared" si="701"/>
        <v>100</v>
      </c>
      <c r="Q380" s="136">
        <f t="shared" ref="Q380:R383" si="885">Q328</f>
        <v>200</v>
      </c>
      <c r="R380" s="165">
        <f t="shared" si="885"/>
        <v>200</v>
      </c>
      <c r="S380" s="165">
        <f t="shared" si="702"/>
        <v>100</v>
      </c>
      <c r="T380" s="136">
        <f t="shared" ref="T380:U383" si="886">T328</f>
        <v>2836.2</v>
      </c>
      <c r="U380" s="165">
        <f t="shared" si="886"/>
        <v>2263.8000000000002</v>
      </c>
      <c r="V380" s="165">
        <f t="shared" si="703"/>
        <v>79.818066426909255</v>
      </c>
      <c r="W380" s="136">
        <f t="shared" ref="W380:X383" si="887">W328</f>
        <v>7101.5</v>
      </c>
      <c r="X380" s="165">
        <f t="shared" si="887"/>
        <v>3667.1</v>
      </c>
      <c r="Y380" s="165">
        <f t="shared" si="704"/>
        <v>51.638386256424695</v>
      </c>
      <c r="Z380" s="136">
        <f t="shared" ref="Z380:AA383" si="888">Z328</f>
        <v>8910.9000000000015</v>
      </c>
      <c r="AA380" s="165">
        <f t="shared" si="888"/>
        <v>0</v>
      </c>
      <c r="AB380" s="165">
        <f t="shared" si="801"/>
        <v>0</v>
      </c>
      <c r="AC380" s="136">
        <f t="shared" ref="AC380:AD383" si="889">AC328</f>
        <v>4721.8</v>
      </c>
      <c r="AD380" s="165">
        <f t="shared" si="889"/>
        <v>0</v>
      </c>
      <c r="AE380" s="165">
        <f t="shared" si="705"/>
        <v>0</v>
      </c>
      <c r="AF380" s="136">
        <f t="shared" ref="AF380:AG383" si="890">AF328</f>
        <v>0</v>
      </c>
      <c r="AG380" s="165">
        <f t="shared" si="890"/>
        <v>0</v>
      </c>
      <c r="AH380" s="165" t="e">
        <f t="shared" si="706"/>
        <v>#DIV/0!</v>
      </c>
      <c r="AI380" s="136">
        <f t="shared" ref="AI380:AJ383" si="891">AI328</f>
        <v>0</v>
      </c>
      <c r="AJ380" s="165">
        <f t="shared" si="891"/>
        <v>0</v>
      </c>
      <c r="AK380" s="165" t="e">
        <f t="shared" si="707"/>
        <v>#DIV/0!</v>
      </c>
      <c r="AL380" s="136">
        <f t="shared" ref="AL380:AM383" si="892">AL328</f>
        <v>0</v>
      </c>
      <c r="AM380" s="165">
        <f t="shared" si="892"/>
        <v>0</v>
      </c>
      <c r="AN380" s="165" t="e">
        <f t="shared" si="708"/>
        <v>#DIV/0!</v>
      </c>
      <c r="AO380" s="136">
        <f t="shared" ref="AO380:AP383" si="893">AO328</f>
        <v>0</v>
      </c>
      <c r="AP380" s="165">
        <f t="shared" si="893"/>
        <v>0</v>
      </c>
      <c r="AQ380" s="165" t="e">
        <f t="shared" si="709"/>
        <v>#DIV/0!</v>
      </c>
      <c r="AR380" s="177"/>
    </row>
    <row r="381" spans="1:44" ht="31.2">
      <c r="A381" s="337"/>
      <c r="B381" s="337"/>
      <c r="C381" s="337"/>
      <c r="D381" s="164" t="s">
        <v>2</v>
      </c>
      <c r="E381" s="136">
        <f t="shared" si="881"/>
        <v>12132</v>
      </c>
      <c r="F381" s="165">
        <f t="shared" si="881"/>
        <v>3624.7000000000003</v>
      </c>
      <c r="G381" s="165">
        <f t="shared" si="802"/>
        <v>29.877184305967692</v>
      </c>
      <c r="H381" s="136">
        <f t="shared" si="882"/>
        <v>0</v>
      </c>
      <c r="I381" s="165">
        <f t="shared" si="882"/>
        <v>0</v>
      </c>
      <c r="J381" s="165" t="e">
        <f t="shared" si="699"/>
        <v>#DIV/0!</v>
      </c>
      <c r="K381" s="136">
        <f t="shared" si="883"/>
        <v>0</v>
      </c>
      <c r="L381" s="165">
        <f t="shared" si="883"/>
        <v>0</v>
      </c>
      <c r="M381" s="165" t="e">
        <f t="shared" si="700"/>
        <v>#DIV/0!</v>
      </c>
      <c r="N381" s="136">
        <f t="shared" si="884"/>
        <v>0</v>
      </c>
      <c r="O381" s="165">
        <f t="shared" si="884"/>
        <v>0</v>
      </c>
      <c r="P381" s="165" t="e">
        <f t="shared" si="701"/>
        <v>#DIV/0!</v>
      </c>
      <c r="Q381" s="136">
        <f t="shared" si="885"/>
        <v>0</v>
      </c>
      <c r="R381" s="165">
        <f t="shared" si="885"/>
        <v>0</v>
      </c>
      <c r="S381" s="165" t="e">
        <f t="shared" si="702"/>
        <v>#DIV/0!</v>
      </c>
      <c r="T381" s="136">
        <f t="shared" si="886"/>
        <v>2165.3000000000002</v>
      </c>
      <c r="U381" s="165">
        <f t="shared" si="886"/>
        <v>2165.3000000000002</v>
      </c>
      <c r="V381" s="165">
        <f t="shared" si="703"/>
        <v>100</v>
      </c>
      <c r="W381" s="136">
        <f t="shared" si="887"/>
        <v>2395.8000000000002</v>
      </c>
      <c r="X381" s="165">
        <f t="shared" si="887"/>
        <v>1459.4</v>
      </c>
      <c r="Y381" s="165">
        <f t="shared" si="704"/>
        <v>60.914934468653485</v>
      </c>
      <c r="Z381" s="136">
        <f t="shared" si="888"/>
        <v>4370.8999999999996</v>
      </c>
      <c r="AA381" s="165">
        <f t="shared" si="888"/>
        <v>0</v>
      </c>
      <c r="AB381" s="165">
        <f t="shared" si="801"/>
        <v>0</v>
      </c>
      <c r="AC381" s="136">
        <f t="shared" si="889"/>
        <v>3200</v>
      </c>
      <c r="AD381" s="165">
        <f t="shared" si="889"/>
        <v>0</v>
      </c>
      <c r="AE381" s="165">
        <f t="shared" si="705"/>
        <v>0</v>
      </c>
      <c r="AF381" s="136">
        <f t="shared" si="890"/>
        <v>0</v>
      </c>
      <c r="AG381" s="165">
        <f t="shared" si="890"/>
        <v>0</v>
      </c>
      <c r="AH381" s="165" t="e">
        <f t="shared" si="706"/>
        <v>#DIV/0!</v>
      </c>
      <c r="AI381" s="136">
        <f t="shared" si="891"/>
        <v>0</v>
      </c>
      <c r="AJ381" s="165">
        <f t="shared" si="891"/>
        <v>0</v>
      </c>
      <c r="AK381" s="165" t="e">
        <f t="shared" si="707"/>
        <v>#DIV/0!</v>
      </c>
      <c r="AL381" s="136">
        <f t="shared" si="892"/>
        <v>0</v>
      </c>
      <c r="AM381" s="165">
        <f t="shared" si="892"/>
        <v>0</v>
      </c>
      <c r="AN381" s="165" t="e">
        <f t="shared" si="708"/>
        <v>#DIV/0!</v>
      </c>
      <c r="AO381" s="136">
        <f t="shared" si="893"/>
        <v>0</v>
      </c>
      <c r="AP381" s="165">
        <f t="shared" si="893"/>
        <v>0</v>
      </c>
      <c r="AQ381" s="165" t="e">
        <f t="shared" si="709"/>
        <v>#DIV/0!</v>
      </c>
      <c r="AR381" s="163"/>
    </row>
    <row r="382" spans="1:44" ht="15.6">
      <c r="A382" s="337"/>
      <c r="B382" s="337"/>
      <c r="C382" s="337"/>
      <c r="D382" s="164" t="s">
        <v>43</v>
      </c>
      <c r="E382" s="136">
        <f t="shared" si="881"/>
        <v>10841.400000000001</v>
      </c>
      <c r="F382" s="165">
        <f t="shared" si="881"/>
        <v>2529.5</v>
      </c>
      <c r="G382" s="165">
        <f t="shared" si="802"/>
        <v>23.331857509177777</v>
      </c>
      <c r="H382" s="136">
        <f t="shared" si="882"/>
        <v>0</v>
      </c>
      <c r="I382" s="165">
        <f t="shared" si="882"/>
        <v>0</v>
      </c>
      <c r="J382" s="165" t="e">
        <f t="shared" si="699"/>
        <v>#DIV/0!</v>
      </c>
      <c r="K382" s="136">
        <f t="shared" si="883"/>
        <v>0</v>
      </c>
      <c r="L382" s="165">
        <f t="shared" si="883"/>
        <v>0</v>
      </c>
      <c r="M382" s="165" t="e">
        <f t="shared" si="700"/>
        <v>#DIV/0!</v>
      </c>
      <c r="N382" s="136">
        <f t="shared" si="884"/>
        <v>200</v>
      </c>
      <c r="O382" s="165">
        <f t="shared" si="884"/>
        <v>200</v>
      </c>
      <c r="P382" s="165">
        <f t="shared" si="701"/>
        <v>100</v>
      </c>
      <c r="Q382" s="136">
        <f t="shared" si="885"/>
        <v>200</v>
      </c>
      <c r="R382" s="165">
        <f t="shared" si="885"/>
        <v>200</v>
      </c>
      <c r="S382" s="165">
        <f t="shared" si="702"/>
        <v>100</v>
      </c>
      <c r="T382" s="136">
        <f t="shared" si="886"/>
        <v>670.9</v>
      </c>
      <c r="U382" s="165">
        <f t="shared" si="886"/>
        <v>98.5</v>
      </c>
      <c r="V382" s="165">
        <f t="shared" si="703"/>
        <v>14.681770755701299</v>
      </c>
      <c r="W382" s="136">
        <f t="shared" si="887"/>
        <v>4529</v>
      </c>
      <c r="X382" s="165">
        <f t="shared" si="887"/>
        <v>2031</v>
      </c>
      <c r="Y382" s="165">
        <f t="shared" si="704"/>
        <v>44.844336498123205</v>
      </c>
      <c r="Z382" s="136">
        <f t="shared" si="888"/>
        <v>4140</v>
      </c>
      <c r="AA382" s="165">
        <f t="shared" si="888"/>
        <v>0</v>
      </c>
      <c r="AB382" s="165">
        <f t="shared" si="801"/>
        <v>0</v>
      </c>
      <c r="AC382" s="136">
        <f t="shared" si="889"/>
        <v>1101.5</v>
      </c>
      <c r="AD382" s="165">
        <f t="shared" si="889"/>
        <v>0</v>
      </c>
      <c r="AE382" s="165">
        <f t="shared" si="705"/>
        <v>0</v>
      </c>
      <c r="AF382" s="136">
        <f t="shared" si="890"/>
        <v>0</v>
      </c>
      <c r="AG382" s="165">
        <f t="shared" si="890"/>
        <v>0</v>
      </c>
      <c r="AH382" s="165" t="e">
        <f t="shared" si="706"/>
        <v>#DIV/0!</v>
      </c>
      <c r="AI382" s="136">
        <f t="shared" si="891"/>
        <v>0</v>
      </c>
      <c r="AJ382" s="165">
        <f t="shared" si="891"/>
        <v>0</v>
      </c>
      <c r="AK382" s="165" t="e">
        <f t="shared" si="707"/>
        <v>#DIV/0!</v>
      </c>
      <c r="AL382" s="136">
        <f t="shared" si="892"/>
        <v>0</v>
      </c>
      <c r="AM382" s="165">
        <f t="shared" si="892"/>
        <v>0</v>
      </c>
      <c r="AN382" s="165" t="e">
        <f t="shared" si="708"/>
        <v>#DIV/0!</v>
      </c>
      <c r="AO382" s="136">
        <f t="shared" si="893"/>
        <v>0</v>
      </c>
      <c r="AP382" s="165">
        <f t="shared" si="893"/>
        <v>0</v>
      </c>
      <c r="AQ382" s="165" t="e">
        <f t="shared" si="709"/>
        <v>#DIV/0!</v>
      </c>
      <c r="AR382" s="163"/>
    </row>
    <row r="383" spans="1:44" ht="31.2">
      <c r="A383" s="337"/>
      <c r="B383" s="337"/>
      <c r="C383" s="337"/>
      <c r="D383" s="164" t="s">
        <v>308</v>
      </c>
      <c r="E383" s="136">
        <f t="shared" si="881"/>
        <v>997</v>
      </c>
      <c r="F383" s="165">
        <f t="shared" si="881"/>
        <v>176.7</v>
      </c>
      <c r="G383" s="165">
        <f t="shared" si="802"/>
        <v>17.723169508525576</v>
      </c>
      <c r="H383" s="136">
        <f t="shared" si="882"/>
        <v>0</v>
      </c>
      <c r="I383" s="165">
        <f t="shared" si="882"/>
        <v>0</v>
      </c>
      <c r="J383" s="165" t="e">
        <f t="shared" si="699"/>
        <v>#DIV/0!</v>
      </c>
      <c r="K383" s="136">
        <f t="shared" si="883"/>
        <v>0</v>
      </c>
      <c r="L383" s="165">
        <f t="shared" si="883"/>
        <v>0</v>
      </c>
      <c r="M383" s="165" t="e">
        <f t="shared" si="700"/>
        <v>#DIV/0!</v>
      </c>
      <c r="N383" s="136">
        <f t="shared" si="884"/>
        <v>0</v>
      </c>
      <c r="O383" s="165">
        <f t="shared" si="884"/>
        <v>0</v>
      </c>
      <c r="P383" s="165" t="e">
        <f t="shared" si="701"/>
        <v>#DIV/0!</v>
      </c>
      <c r="Q383" s="136">
        <f t="shared" si="885"/>
        <v>0</v>
      </c>
      <c r="R383" s="165">
        <f t="shared" si="885"/>
        <v>0</v>
      </c>
      <c r="S383" s="165" t="e">
        <f t="shared" si="702"/>
        <v>#DIV/0!</v>
      </c>
      <c r="T383" s="136">
        <f t="shared" si="886"/>
        <v>0</v>
      </c>
      <c r="U383" s="165">
        <f t="shared" si="886"/>
        <v>0</v>
      </c>
      <c r="V383" s="165" t="e">
        <f t="shared" si="703"/>
        <v>#DIV/0!</v>
      </c>
      <c r="W383" s="136">
        <f t="shared" si="887"/>
        <v>176.7</v>
      </c>
      <c r="X383" s="165">
        <f t="shared" si="887"/>
        <v>176.7</v>
      </c>
      <c r="Y383" s="165">
        <f t="shared" si="704"/>
        <v>100</v>
      </c>
      <c r="Z383" s="136">
        <f t="shared" si="888"/>
        <v>400</v>
      </c>
      <c r="AA383" s="165">
        <f t="shared" si="888"/>
        <v>0</v>
      </c>
      <c r="AB383" s="165">
        <f t="shared" si="801"/>
        <v>0</v>
      </c>
      <c r="AC383" s="136">
        <f t="shared" si="889"/>
        <v>420.3</v>
      </c>
      <c r="AD383" s="165">
        <f t="shared" si="889"/>
        <v>0</v>
      </c>
      <c r="AE383" s="165">
        <f t="shared" si="705"/>
        <v>0</v>
      </c>
      <c r="AF383" s="136">
        <f t="shared" si="890"/>
        <v>0</v>
      </c>
      <c r="AG383" s="165">
        <f t="shared" si="890"/>
        <v>0</v>
      </c>
      <c r="AH383" s="165" t="e">
        <f t="shared" si="706"/>
        <v>#DIV/0!</v>
      </c>
      <c r="AI383" s="136">
        <f t="shared" si="891"/>
        <v>0</v>
      </c>
      <c r="AJ383" s="165">
        <f t="shared" si="891"/>
        <v>0</v>
      </c>
      <c r="AK383" s="165" t="e">
        <f t="shared" si="707"/>
        <v>#DIV/0!</v>
      </c>
      <c r="AL383" s="136">
        <f t="shared" si="892"/>
        <v>0</v>
      </c>
      <c r="AM383" s="165">
        <f t="shared" si="892"/>
        <v>0</v>
      </c>
      <c r="AN383" s="165" t="e">
        <f t="shared" si="708"/>
        <v>#DIV/0!</v>
      </c>
      <c r="AO383" s="136">
        <f t="shared" si="893"/>
        <v>0</v>
      </c>
      <c r="AP383" s="165">
        <f t="shared" si="893"/>
        <v>0</v>
      </c>
      <c r="AQ383" s="165" t="e">
        <f t="shared" si="709"/>
        <v>#DIV/0!</v>
      </c>
      <c r="AR383" s="163"/>
    </row>
    <row r="384" spans="1:44" s="149" customFormat="1" ht="15.6">
      <c r="A384" s="341" t="s">
        <v>407</v>
      </c>
      <c r="B384" s="341"/>
      <c r="C384" s="341"/>
      <c r="D384" s="341"/>
      <c r="E384" s="341"/>
      <c r="F384" s="341"/>
      <c r="G384" s="341"/>
      <c r="H384" s="341"/>
      <c r="I384" s="341"/>
      <c r="J384" s="341"/>
      <c r="K384" s="341"/>
      <c r="L384" s="341"/>
      <c r="M384" s="341"/>
      <c r="N384" s="341"/>
      <c r="O384" s="341"/>
      <c r="P384" s="341"/>
      <c r="Q384" s="341"/>
      <c r="R384" s="341"/>
      <c r="S384" s="341"/>
      <c r="T384" s="341"/>
      <c r="U384" s="341"/>
      <c r="V384" s="341"/>
      <c r="W384" s="341"/>
      <c r="X384" s="341"/>
      <c r="Y384" s="341"/>
      <c r="Z384" s="341"/>
      <c r="AA384" s="341"/>
      <c r="AB384" s="341"/>
      <c r="AC384" s="341"/>
      <c r="AD384" s="341"/>
      <c r="AE384" s="341"/>
      <c r="AF384" s="341"/>
      <c r="AG384" s="341"/>
      <c r="AH384" s="341"/>
      <c r="AI384" s="341"/>
      <c r="AJ384" s="341"/>
      <c r="AK384" s="341"/>
      <c r="AL384" s="341"/>
      <c r="AM384" s="341"/>
      <c r="AN384" s="341"/>
      <c r="AO384" s="341"/>
      <c r="AP384" s="341"/>
      <c r="AQ384" s="341"/>
      <c r="AR384" s="341"/>
    </row>
    <row r="385" spans="1:44" ht="15.6">
      <c r="A385" s="334" t="s">
        <v>267</v>
      </c>
      <c r="B385" s="335" t="s">
        <v>408</v>
      </c>
      <c r="C385" s="336" t="s">
        <v>409</v>
      </c>
      <c r="D385" s="150" t="s">
        <v>307</v>
      </c>
      <c r="E385" s="136">
        <f>E389+E393+E397</f>
        <v>4966.3</v>
      </c>
      <c r="F385" s="151">
        <f t="shared" ref="F385:AP388" si="894">F389+F393+F397</f>
        <v>722.6</v>
      </c>
      <c r="G385" s="151">
        <f t="shared" si="802"/>
        <v>14.550067454644303</v>
      </c>
      <c r="H385" s="136">
        <f t="shared" si="894"/>
        <v>0</v>
      </c>
      <c r="I385" s="151">
        <f t="shared" si="894"/>
        <v>0</v>
      </c>
      <c r="J385" s="151" t="e">
        <f t="shared" ref="J385:J404" si="895">(I385/H385)*100</f>
        <v>#DIV/0!</v>
      </c>
      <c r="K385" s="136">
        <f t="shared" si="894"/>
        <v>0</v>
      </c>
      <c r="L385" s="151">
        <f t="shared" si="894"/>
        <v>0</v>
      </c>
      <c r="M385" s="151" t="e">
        <f t="shared" ref="M385:M404" si="896">(L385/K385)*100</f>
        <v>#DIV/0!</v>
      </c>
      <c r="N385" s="136">
        <f t="shared" si="894"/>
        <v>178</v>
      </c>
      <c r="O385" s="151">
        <f t="shared" si="894"/>
        <v>178</v>
      </c>
      <c r="P385" s="151">
        <f t="shared" ref="P385:P404" si="897">(O385/N385)*100</f>
        <v>100</v>
      </c>
      <c r="Q385" s="136">
        <f t="shared" si="894"/>
        <v>0</v>
      </c>
      <c r="R385" s="151">
        <f t="shared" si="894"/>
        <v>0</v>
      </c>
      <c r="S385" s="151" t="e">
        <f t="shared" ref="S385:S404" si="898">(R385/Q385)*100</f>
        <v>#DIV/0!</v>
      </c>
      <c r="T385" s="136">
        <f t="shared" si="894"/>
        <v>11.1</v>
      </c>
      <c r="U385" s="151">
        <f t="shared" si="894"/>
        <v>11.1</v>
      </c>
      <c r="V385" s="151">
        <f t="shared" ref="V385:V404" si="899">(U385/T385)*100</f>
        <v>100</v>
      </c>
      <c r="W385" s="136">
        <f t="shared" si="894"/>
        <v>900</v>
      </c>
      <c r="X385" s="151">
        <f t="shared" si="894"/>
        <v>533.5</v>
      </c>
      <c r="Y385" s="151">
        <f t="shared" ref="Y385:Y404" si="900">(X385/W385)*100</f>
        <v>59.277777777777771</v>
      </c>
      <c r="Z385" s="136">
        <f t="shared" si="894"/>
        <v>1880</v>
      </c>
      <c r="AA385" s="151">
        <f t="shared" si="894"/>
        <v>0</v>
      </c>
      <c r="AB385" s="151">
        <f t="shared" si="801"/>
        <v>0</v>
      </c>
      <c r="AC385" s="136">
        <f t="shared" si="894"/>
        <v>1143.3</v>
      </c>
      <c r="AD385" s="151">
        <f t="shared" si="894"/>
        <v>0</v>
      </c>
      <c r="AE385" s="151">
        <f t="shared" ref="AE385:AE404" si="901">(AD385/AC385)*100</f>
        <v>0</v>
      </c>
      <c r="AF385" s="136">
        <f t="shared" si="894"/>
        <v>659.8</v>
      </c>
      <c r="AG385" s="151">
        <f t="shared" si="894"/>
        <v>0</v>
      </c>
      <c r="AH385" s="151">
        <f t="shared" ref="AH385:AH404" si="902">(AG385/AF385)*100</f>
        <v>0</v>
      </c>
      <c r="AI385" s="136">
        <f t="shared" si="894"/>
        <v>10</v>
      </c>
      <c r="AJ385" s="151">
        <f t="shared" si="894"/>
        <v>0</v>
      </c>
      <c r="AK385" s="151">
        <f t="shared" ref="AK385:AK404" si="903">(AJ385/AI385)*100</f>
        <v>0</v>
      </c>
      <c r="AL385" s="136">
        <f t="shared" si="894"/>
        <v>184.1</v>
      </c>
      <c r="AM385" s="151">
        <f t="shared" si="894"/>
        <v>0</v>
      </c>
      <c r="AN385" s="151">
        <f t="shared" ref="AN385:AN404" si="904">(AM385/AL385)*100</f>
        <v>0</v>
      </c>
      <c r="AO385" s="136">
        <f t="shared" si="894"/>
        <v>0</v>
      </c>
      <c r="AP385" s="151">
        <f t="shared" si="894"/>
        <v>0</v>
      </c>
      <c r="AQ385" s="151" t="e">
        <f t="shared" ref="AQ385:AQ404" si="905">(AP385/AO385)*100</f>
        <v>#DIV/0!</v>
      </c>
      <c r="AR385" s="177"/>
    </row>
    <row r="386" spans="1:44" ht="31.2">
      <c r="A386" s="334"/>
      <c r="B386" s="335"/>
      <c r="C386" s="336"/>
      <c r="D386" s="155" t="s">
        <v>2</v>
      </c>
      <c r="E386" s="136">
        <f t="shared" ref="E386:F388" si="906">E390+E394+E398</f>
        <v>1166.3</v>
      </c>
      <c r="F386" s="156">
        <f t="shared" si="906"/>
        <v>0</v>
      </c>
      <c r="G386" s="153">
        <f t="shared" si="802"/>
        <v>0</v>
      </c>
      <c r="H386" s="154">
        <f t="shared" si="894"/>
        <v>0</v>
      </c>
      <c r="I386" s="156">
        <f t="shared" si="894"/>
        <v>0</v>
      </c>
      <c r="J386" s="153" t="e">
        <f t="shared" si="895"/>
        <v>#DIV/0!</v>
      </c>
      <c r="K386" s="154">
        <f t="shared" si="894"/>
        <v>0</v>
      </c>
      <c r="L386" s="156">
        <f t="shared" si="894"/>
        <v>0</v>
      </c>
      <c r="M386" s="153" t="e">
        <f t="shared" si="896"/>
        <v>#DIV/0!</v>
      </c>
      <c r="N386" s="154">
        <f t="shared" si="894"/>
        <v>0</v>
      </c>
      <c r="O386" s="156">
        <f t="shared" si="894"/>
        <v>0</v>
      </c>
      <c r="P386" s="153" t="e">
        <f t="shared" si="897"/>
        <v>#DIV/0!</v>
      </c>
      <c r="Q386" s="154">
        <f t="shared" si="894"/>
        <v>0</v>
      </c>
      <c r="R386" s="156">
        <f t="shared" si="894"/>
        <v>0</v>
      </c>
      <c r="S386" s="153" t="e">
        <f t="shared" si="898"/>
        <v>#DIV/0!</v>
      </c>
      <c r="T386" s="154">
        <f t="shared" si="894"/>
        <v>0</v>
      </c>
      <c r="U386" s="156">
        <f t="shared" si="894"/>
        <v>0</v>
      </c>
      <c r="V386" s="153" t="e">
        <f t="shared" si="899"/>
        <v>#DIV/0!</v>
      </c>
      <c r="W386" s="154">
        <f t="shared" si="894"/>
        <v>380</v>
      </c>
      <c r="X386" s="156">
        <f t="shared" si="894"/>
        <v>0</v>
      </c>
      <c r="Y386" s="153">
        <f t="shared" si="900"/>
        <v>0</v>
      </c>
      <c r="Z386" s="154">
        <f t="shared" si="894"/>
        <v>400</v>
      </c>
      <c r="AA386" s="156">
        <f t="shared" si="894"/>
        <v>0</v>
      </c>
      <c r="AB386" s="153">
        <f t="shared" si="801"/>
        <v>0</v>
      </c>
      <c r="AC386" s="154">
        <f t="shared" si="894"/>
        <v>386.3</v>
      </c>
      <c r="AD386" s="156">
        <f t="shared" si="894"/>
        <v>0</v>
      </c>
      <c r="AE386" s="153">
        <f t="shared" si="901"/>
        <v>0</v>
      </c>
      <c r="AF386" s="154">
        <f t="shared" si="894"/>
        <v>0</v>
      </c>
      <c r="AG386" s="156">
        <f t="shared" si="894"/>
        <v>0</v>
      </c>
      <c r="AH386" s="153" t="e">
        <f t="shared" si="902"/>
        <v>#DIV/0!</v>
      </c>
      <c r="AI386" s="154">
        <f t="shared" si="894"/>
        <v>0</v>
      </c>
      <c r="AJ386" s="156">
        <f t="shared" si="894"/>
        <v>0</v>
      </c>
      <c r="AK386" s="153" t="e">
        <f t="shared" si="903"/>
        <v>#DIV/0!</v>
      </c>
      <c r="AL386" s="154">
        <f t="shared" si="894"/>
        <v>0</v>
      </c>
      <c r="AM386" s="156">
        <f t="shared" si="894"/>
        <v>0</v>
      </c>
      <c r="AN386" s="153" t="e">
        <f t="shared" si="904"/>
        <v>#DIV/0!</v>
      </c>
      <c r="AO386" s="154">
        <f t="shared" si="894"/>
        <v>0</v>
      </c>
      <c r="AP386" s="156">
        <f t="shared" si="894"/>
        <v>0</v>
      </c>
      <c r="AQ386" s="153" t="e">
        <f t="shared" si="905"/>
        <v>#DIV/0!</v>
      </c>
      <c r="AR386" s="163"/>
    </row>
    <row r="387" spans="1:44" ht="15.6">
      <c r="A387" s="334"/>
      <c r="B387" s="335"/>
      <c r="C387" s="336"/>
      <c r="D387" s="155" t="s">
        <v>43</v>
      </c>
      <c r="E387" s="136">
        <f>E391+E395+E399</f>
        <v>3800</v>
      </c>
      <c r="F387" s="156">
        <f t="shared" si="906"/>
        <v>722.6</v>
      </c>
      <c r="G387" s="153">
        <f t="shared" si="802"/>
        <v>19.015789473684212</v>
      </c>
      <c r="H387" s="154">
        <f t="shared" si="894"/>
        <v>0</v>
      </c>
      <c r="I387" s="156">
        <f t="shared" si="894"/>
        <v>0</v>
      </c>
      <c r="J387" s="153" t="e">
        <f t="shared" si="895"/>
        <v>#DIV/0!</v>
      </c>
      <c r="K387" s="154">
        <f t="shared" si="894"/>
        <v>0</v>
      </c>
      <c r="L387" s="156">
        <f t="shared" si="894"/>
        <v>0</v>
      </c>
      <c r="M387" s="153" t="e">
        <f t="shared" si="896"/>
        <v>#DIV/0!</v>
      </c>
      <c r="N387" s="154">
        <f t="shared" si="894"/>
        <v>178</v>
      </c>
      <c r="O387" s="156">
        <f t="shared" si="894"/>
        <v>178</v>
      </c>
      <c r="P387" s="153">
        <f t="shared" si="897"/>
        <v>100</v>
      </c>
      <c r="Q387" s="154">
        <f t="shared" si="894"/>
        <v>0</v>
      </c>
      <c r="R387" s="156">
        <f t="shared" si="894"/>
        <v>0</v>
      </c>
      <c r="S387" s="153" t="e">
        <f t="shared" si="898"/>
        <v>#DIV/0!</v>
      </c>
      <c r="T387" s="154">
        <f t="shared" si="894"/>
        <v>11.1</v>
      </c>
      <c r="U387" s="156">
        <f t="shared" si="894"/>
        <v>11.1</v>
      </c>
      <c r="V387" s="153">
        <f t="shared" si="899"/>
        <v>100</v>
      </c>
      <c r="W387" s="154">
        <f t="shared" si="894"/>
        <v>520</v>
      </c>
      <c r="X387" s="156">
        <f t="shared" si="894"/>
        <v>533.5</v>
      </c>
      <c r="Y387" s="153">
        <f t="shared" si="900"/>
        <v>102.59615384615384</v>
      </c>
      <c r="Z387" s="154">
        <f t="shared" si="894"/>
        <v>1480</v>
      </c>
      <c r="AA387" s="156">
        <f t="shared" si="894"/>
        <v>0</v>
      </c>
      <c r="AB387" s="153">
        <f t="shared" si="801"/>
        <v>0</v>
      </c>
      <c r="AC387" s="154">
        <f t="shared" si="894"/>
        <v>757</v>
      </c>
      <c r="AD387" s="156">
        <f t="shared" si="894"/>
        <v>0</v>
      </c>
      <c r="AE387" s="153">
        <f t="shared" si="901"/>
        <v>0</v>
      </c>
      <c r="AF387" s="154">
        <f t="shared" si="894"/>
        <v>659.8</v>
      </c>
      <c r="AG387" s="156">
        <f t="shared" si="894"/>
        <v>0</v>
      </c>
      <c r="AH387" s="153">
        <f t="shared" si="902"/>
        <v>0</v>
      </c>
      <c r="AI387" s="154">
        <f t="shared" si="894"/>
        <v>10</v>
      </c>
      <c r="AJ387" s="156">
        <f t="shared" si="894"/>
        <v>0</v>
      </c>
      <c r="AK387" s="153">
        <f t="shared" si="903"/>
        <v>0</v>
      </c>
      <c r="AL387" s="154">
        <f t="shared" si="894"/>
        <v>184.1</v>
      </c>
      <c r="AM387" s="156">
        <f t="shared" si="894"/>
        <v>0</v>
      </c>
      <c r="AN387" s="153">
        <f t="shared" si="904"/>
        <v>0</v>
      </c>
      <c r="AO387" s="154">
        <f t="shared" si="894"/>
        <v>0</v>
      </c>
      <c r="AP387" s="156">
        <f t="shared" si="894"/>
        <v>0</v>
      </c>
      <c r="AQ387" s="153" t="e">
        <f t="shared" si="905"/>
        <v>#DIV/0!</v>
      </c>
      <c r="AR387" s="163"/>
    </row>
    <row r="388" spans="1:44" ht="31.2">
      <c r="A388" s="334"/>
      <c r="B388" s="335"/>
      <c r="C388" s="336"/>
      <c r="D388" s="155" t="s">
        <v>308</v>
      </c>
      <c r="E388" s="136">
        <f t="shared" si="906"/>
        <v>0</v>
      </c>
      <c r="F388" s="156">
        <f t="shared" si="906"/>
        <v>0</v>
      </c>
      <c r="G388" s="153" t="e">
        <f t="shared" si="802"/>
        <v>#DIV/0!</v>
      </c>
      <c r="H388" s="154">
        <f t="shared" si="894"/>
        <v>0</v>
      </c>
      <c r="I388" s="156">
        <f t="shared" si="894"/>
        <v>0</v>
      </c>
      <c r="J388" s="153" t="e">
        <f t="shared" si="895"/>
        <v>#DIV/0!</v>
      </c>
      <c r="K388" s="154">
        <f t="shared" si="894"/>
        <v>0</v>
      </c>
      <c r="L388" s="156">
        <f t="shared" si="894"/>
        <v>0</v>
      </c>
      <c r="M388" s="153" t="e">
        <f t="shared" si="896"/>
        <v>#DIV/0!</v>
      </c>
      <c r="N388" s="154">
        <f t="shared" si="894"/>
        <v>0</v>
      </c>
      <c r="O388" s="156">
        <f t="shared" si="894"/>
        <v>0</v>
      </c>
      <c r="P388" s="153" t="e">
        <f t="shared" si="897"/>
        <v>#DIV/0!</v>
      </c>
      <c r="Q388" s="154">
        <f t="shared" si="894"/>
        <v>0</v>
      </c>
      <c r="R388" s="156">
        <f t="shared" si="894"/>
        <v>0</v>
      </c>
      <c r="S388" s="153" t="e">
        <f t="shared" si="898"/>
        <v>#DIV/0!</v>
      </c>
      <c r="T388" s="154">
        <f t="shared" si="894"/>
        <v>0</v>
      </c>
      <c r="U388" s="156">
        <f t="shared" si="894"/>
        <v>0</v>
      </c>
      <c r="V388" s="153" t="e">
        <f t="shared" si="899"/>
        <v>#DIV/0!</v>
      </c>
      <c r="W388" s="154">
        <f t="shared" si="894"/>
        <v>0</v>
      </c>
      <c r="X388" s="156">
        <f t="shared" si="894"/>
        <v>0</v>
      </c>
      <c r="Y388" s="153" t="e">
        <f t="shared" si="900"/>
        <v>#DIV/0!</v>
      </c>
      <c r="Z388" s="154">
        <f t="shared" si="894"/>
        <v>0</v>
      </c>
      <c r="AA388" s="156">
        <f t="shared" si="894"/>
        <v>0</v>
      </c>
      <c r="AB388" s="153" t="e">
        <f t="shared" si="801"/>
        <v>#DIV/0!</v>
      </c>
      <c r="AC388" s="154">
        <f t="shared" si="894"/>
        <v>0</v>
      </c>
      <c r="AD388" s="156">
        <f t="shared" si="894"/>
        <v>0</v>
      </c>
      <c r="AE388" s="153" t="e">
        <f t="shared" si="901"/>
        <v>#DIV/0!</v>
      </c>
      <c r="AF388" s="154">
        <f t="shared" si="894"/>
        <v>0</v>
      </c>
      <c r="AG388" s="156">
        <f t="shared" si="894"/>
        <v>0</v>
      </c>
      <c r="AH388" s="153" t="e">
        <f t="shared" si="902"/>
        <v>#DIV/0!</v>
      </c>
      <c r="AI388" s="154">
        <f t="shared" si="894"/>
        <v>0</v>
      </c>
      <c r="AJ388" s="156">
        <f t="shared" si="894"/>
        <v>0</v>
      </c>
      <c r="AK388" s="153" t="e">
        <f t="shared" si="903"/>
        <v>#DIV/0!</v>
      </c>
      <c r="AL388" s="154">
        <f t="shared" si="894"/>
        <v>0</v>
      </c>
      <c r="AM388" s="156">
        <f t="shared" si="894"/>
        <v>0</v>
      </c>
      <c r="AN388" s="153" t="e">
        <f t="shared" si="904"/>
        <v>#DIV/0!</v>
      </c>
      <c r="AO388" s="154">
        <f t="shared" si="894"/>
        <v>0</v>
      </c>
      <c r="AP388" s="156">
        <f t="shared" si="894"/>
        <v>0</v>
      </c>
      <c r="AQ388" s="153" t="e">
        <f t="shared" si="905"/>
        <v>#DIV/0!</v>
      </c>
      <c r="AR388" s="163"/>
    </row>
    <row r="389" spans="1:44" ht="15.6">
      <c r="A389" s="334" t="s">
        <v>1</v>
      </c>
      <c r="B389" s="335" t="s">
        <v>410</v>
      </c>
      <c r="C389" s="336" t="s">
        <v>411</v>
      </c>
      <c r="D389" s="150" t="s">
        <v>307</v>
      </c>
      <c r="E389" s="136">
        <f>E390+E391+E392</f>
        <v>750</v>
      </c>
      <c r="F389" s="151">
        <f t="shared" ref="F389:AP389" si="907">F390+F391+F392</f>
        <v>0</v>
      </c>
      <c r="G389" s="151">
        <f t="shared" si="802"/>
        <v>0</v>
      </c>
      <c r="H389" s="136">
        <f t="shared" si="907"/>
        <v>0</v>
      </c>
      <c r="I389" s="151">
        <f t="shared" si="907"/>
        <v>0</v>
      </c>
      <c r="J389" s="151" t="e">
        <f t="shared" si="895"/>
        <v>#DIV/0!</v>
      </c>
      <c r="K389" s="136">
        <f t="shared" si="907"/>
        <v>0</v>
      </c>
      <c r="L389" s="151">
        <f t="shared" si="907"/>
        <v>0</v>
      </c>
      <c r="M389" s="151" t="e">
        <f t="shared" si="896"/>
        <v>#DIV/0!</v>
      </c>
      <c r="N389" s="136">
        <f t="shared" si="907"/>
        <v>0</v>
      </c>
      <c r="O389" s="151">
        <f t="shared" si="907"/>
        <v>0</v>
      </c>
      <c r="P389" s="151" t="e">
        <f t="shared" si="897"/>
        <v>#DIV/0!</v>
      </c>
      <c r="Q389" s="136">
        <f t="shared" si="907"/>
        <v>0</v>
      </c>
      <c r="R389" s="151">
        <f t="shared" si="907"/>
        <v>0</v>
      </c>
      <c r="S389" s="151" t="e">
        <f t="shared" si="898"/>
        <v>#DIV/0!</v>
      </c>
      <c r="T389" s="136">
        <f t="shared" si="907"/>
        <v>0</v>
      </c>
      <c r="U389" s="151">
        <f t="shared" si="907"/>
        <v>0</v>
      </c>
      <c r="V389" s="151" t="e">
        <f t="shared" si="899"/>
        <v>#DIV/0!</v>
      </c>
      <c r="W389" s="136">
        <f t="shared" si="907"/>
        <v>0</v>
      </c>
      <c r="X389" s="151">
        <f t="shared" si="907"/>
        <v>0</v>
      </c>
      <c r="Y389" s="151" t="e">
        <f t="shared" si="900"/>
        <v>#DIV/0!</v>
      </c>
      <c r="Z389" s="136">
        <f t="shared" si="907"/>
        <v>580</v>
      </c>
      <c r="AA389" s="151">
        <f t="shared" si="907"/>
        <v>0</v>
      </c>
      <c r="AB389" s="151">
        <f t="shared" si="801"/>
        <v>0</v>
      </c>
      <c r="AC389" s="136">
        <f t="shared" si="907"/>
        <v>57</v>
      </c>
      <c r="AD389" s="151">
        <f t="shared" si="907"/>
        <v>0</v>
      </c>
      <c r="AE389" s="151">
        <f t="shared" si="901"/>
        <v>0</v>
      </c>
      <c r="AF389" s="136">
        <f t="shared" si="907"/>
        <v>0</v>
      </c>
      <c r="AG389" s="151">
        <f t="shared" si="907"/>
        <v>0</v>
      </c>
      <c r="AH389" s="151" t="e">
        <f t="shared" si="902"/>
        <v>#DIV/0!</v>
      </c>
      <c r="AI389" s="136">
        <f t="shared" si="907"/>
        <v>0</v>
      </c>
      <c r="AJ389" s="151">
        <f t="shared" si="907"/>
        <v>0</v>
      </c>
      <c r="AK389" s="151" t="e">
        <f t="shared" si="903"/>
        <v>#DIV/0!</v>
      </c>
      <c r="AL389" s="136">
        <f t="shared" si="907"/>
        <v>113</v>
      </c>
      <c r="AM389" s="151">
        <f t="shared" si="907"/>
        <v>0</v>
      </c>
      <c r="AN389" s="151">
        <f t="shared" si="904"/>
        <v>0</v>
      </c>
      <c r="AO389" s="136">
        <f t="shared" si="907"/>
        <v>0</v>
      </c>
      <c r="AP389" s="151">
        <f t="shared" si="907"/>
        <v>0</v>
      </c>
      <c r="AQ389" s="151" t="e">
        <f t="shared" si="905"/>
        <v>#DIV/0!</v>
      </c>
      <c r="AR389" s="177"/>
    </row>
    <row r="390" spans="1:44" ht="31.2">
      <c r="A390" s="334"/>
      <c r="B390" s="335"/>
      <c r="C390" s="336"/>
      <c r="D390" s="155" t="s">
        <v>2</v>
      </c>
      <c r="E390" s="136">
        <f t="shared" ref="E390:F392" si="908">H390+K390+N390+Q390+T390+W390+Z390+AC390+AF390+AI390+AL390+AO390</f>
        <v>0</v>
      </c>
      <c r="F390" s="156">
        <f t="shared" si="908"/>
        <v>0</v>
      </c>
      <c r="G390" s="153" t="e">
        <f t="shared" si="802"/>
        <v>#DIV/0!</v>
      </c>
      <c r="H390" s="162">
        <v>0</v>
      </c>
      <c r="I390" s="163">
        <v>0</v>
      </c>
      <c r="J390" s="153" t="e">
        <f t="shared" si="895"/>
        <v>#DIV/0!</v>
      </c>
      <c r="K390" s="162">
        <v>0</v>
      </c>
      <c r="L390" s="163">
        <v>0</v>
      </c>
      <c r="M390" s="153" t="e">
        <f t="shared" si="896"/>
        <v>#DIV/0!</v>
      </c>
      <c r="N390" s="162">
        <v>0</v>
      </c>
      <c r="O390" s="163">
        <v>0</v>
      </c>
      <c r="P390" s="153" t="e">
        <f t="shared" si="897"/>
        <v>#DIV/0!</v>
      </c>
      <c r="Q390" s="162">
        <v>0</v>
      </c>
      <c r="R390" s="163">
        <v>0</v>
      </c>
      <c r="S390" s="153" t="e">
        <f t="shared" si="898"/>
        <v>#DIV/0!</v>
      </c>
      <c r="T390" s="162">
        <v>0</v>
      </c>
      <c r="U390" s="163">
        <v>0</v>
      </c>
      <c r="V390" s="153" t="e">
        <f t="shared" si="899"/>
        <v>#DIV/0!</v>
      </c>
      <c r="W390" s="162">
        <v>0</v>
      </c>
      <c r="X390" s="163">
        <v>0</v>
      </c>
      <c r="Y390" s="153" t="e">
        <f t="shared" si="900"/>
        <v>#DIV/0!</v>
      </c>
      <c r="Z390" s="162">
        <v>0</v>
      </c>
      <c r="AA390" s="163">
        <v>0</v>
      </c>
      <c r="AB390" s="153" t="e">
        <f t="shared" si="801"/>
        <v>#DIV/0!</v>
      </c>
      <c r="AC390" s="162">
        <v>0</v>
      </c>
      <c r="AD390" s="163">
        <v>0</v>
      </c>
      <c r="AE390" s="153" t="e">
        <f t="shared" si="901"/>
        <v>#DIV/0!</v>
      </c>
      <c r="AF390" s="162">
        <v>0</v>
      </c>
      <c r="AG390" s="163">
        <v>0</v>
      </c>
      <c r="AH390" s="153" t="e">
        <f t="shared" si="902"/>
        <v>#DIV/0!</v>
      </c>
      <c r="AI390" s="162">
        <v>0</v>
      </c>
      <c r="AJ390" s="163">
        <v>0</v>
      </c>
      <c r="AK390" s="153" t="e">
        <f t="shared" si="903"/>
        <v>#DIV/0!</v>
      </c>
      <c r="AL390" s="162">
        <v>0</v>
      </c>
      <c r="AM390" s="163">
        <v>0</v>
      </c>
      <c r="AN390" s="153" t="e">
        <f t="shared" si="904"/>
        <v>#DIV/0!</v>
      </c>
      <c r="AO390" s="162">
        <v>0</v>
      </c>
      <c r="AP390" s="163">
        <v>0</v>
      </c>
      <c r="AQ390" s="153" t="e">
        <f t="shared" si="905"/>
        <v>#DIV/0!</v>
      </c>
      <c r="AR390" s="163"/>
    </row>
    <row r="391" spans="1:44" ht="15.6">
      <c r="A391" s="334"/>
      <c r="B391" s="335"/>
      <c r="C391" s="336"/>
      <c r="D391" s="155" t="s">
        <v>43</v>
      </c>
      <c r="E391" s="136">
        <f t="shared" si="908"/>
        <v>750</v>
      </c>
      <c r="F391" s="156">
        <f t="shared" si="908"/>
        <v>0</v>
      </c>
      <c r="G391" s="153">
        <f t="shared" si="802"/>
        <v>0</v>
      </c>
      <c r="H391" s="162">
        <v>0</v>
      </c>
      <c r="I391" s="163">
        <v>0</v>
      </c>
      <c r="J391" s="153" t="e">
        <f t="shared" si="895"/>
        <v>#DIV/0!</v>
      </c>
      <c r="K391" s="162">
        <v>0</v>
      </c>
      <c r="L391" s="163">
        <v>0</v>
      </c>
      <c r="M391" s="153" t="e">
        <f t="shared" si="896"/>
        <v>#DIV/0!</v>
      </c>
      <c r="N391" s="162">
        <v>0</v>
      </c>
      <c r="O391" s="163">
        <v>0</v>
      </c>
      <c r="P391" s="153" t="e">
        <f t="shared" si="897"/>
        <v>#DIV/0!</v>
      </c>
      <c r="Q391" s="162">
        <v>0</v>
      </c>
      <c r="R391" s="163">
        <v>0</v>
      </c>
      <c r="S391" s="153" t="e">
        <f t="shared" si="898"/>
        <v>#DIV/0!</v>
      </c>
      <c r="T391" s="162">
        <v>0</v>
      </c>
      <c r="U391" s="163">
        <v>0</v>
      </c>
      <c r="V391" s="153" t="e">
        <f t="shared" si="899"/>
        <v>#DIV/0!</v>
      </c>
      <c r="W391" s="162">
        <v>0</v>
      </c>
      <c r="X391" s="163">
        <v>0</v>
      </c>
      <c r="Y391" s="153" t="e">
        <f t="shared" si="900"/>
        <v>#DIV/0!</v>
      </c>
      <c r="Z391" s="162">
        <v>580</v>
      </c>
      <c r="AA391" s="163">
        <v>0</v>
      </c>
      <c r="AB391" s="153">
        <f t="shared" si="801"/>
        <v>0</v>
      </c>
      <c r="AC391" s="162">
        <v>57</v>
      </c>
      <c r="AD391" s="163">
        <v>0</v>
      </c>
      <c r="AE391" s="153">
        <f t="shared" si="901"/>
        <v>0</v>
      </c>
      <c r="AF391" s="162">
        <v>0</v>
      </c>
      <c r="AG391" s="163">
        <v>0</v>
      </c>
      <c r="AH391" s="153" t="e">
        <f t="shared" si="902"/>
        <v>#DIV/0!</v>
      </c>
      <c r="AI391" s="162">
        <v>0</v>
      </c>
      <c r="AJ391" s="163">
        <v>0</v>
      </c>
      <c r="AK391" s="153" t="e">
        <f t="shared" si="903"/>
        <v>#DIV/0!</v>
      </c>
      <c r="AL391" s="162">
        <v>113</v>
      </c>
      <c r="AM391" s="163">
        <v>0</v>
      </c>
      <c r="AN391" s="153">
        <f t="shared" si="904"/>
        <v>0</v>
      </c>
      <c r="AO391" s="162">
        <v>0</v>
      </c>
      <c r="AP391" s="163">
        <v>0</v>
      </c>
      <c r="AQ391" s="153" t="e">
        <f t="shared" si="905"/>
        <v>#DIV/0!</v>
      </c>
      <c r="AR391" s="163"/>
    </row>
    <row r="392" spans="1:44" ht="31.2">
      <c r="A392" s="334"/>
      <c r="B392" s="335"/>
      <c r="C392" s="336"/>
      <c r="D392" s="155" t="s">
        <v>308</v>
      </c>
      <c r="E392" s="136">
        <f t="shared" si="908"/>
        <v>0</v>
      </c>
      <c r="F392" s="156">
        <f t="shared" si="908"/>
        <v>0</v>
      </c>
      <c r="G392" s="153" t="e">
        <f t="shared" si="802"/>
        <v>#DIV/0!</v>
      </c>
      <c r="H392" s="162">
        <v>0</v>
      </c>
      <c r="I392" s="163">
        <v>0</v>
      </c>
      <c r="J392" s="153" t="e">
        <f t="shared" si="895"/>
        <v>#DIV/0!</v>
      </c>
      <c r="K392" s="162">
        <v>0</v>
      </c>
      <c r="L392" s="163">
        <v>0</v>
      </c>
      <c r="M392" s="153" t="e">
        <f t="shared" si="896"/>
        <v>#DIV/0!</v>
      </c>
      <c r="N392" s="162">
        <v>0</v>
      </c>
      <c r="O392" s="163">
        <v>0</v>
      </c>
      <c r="P392" s="153" t="e">
        <f t="shared" si="897"/>
        <v>#DIV/0!</v>
      </c>
      <c r="Q392" s="162">
        <v>0</v>
      </c>
      <c r="R392" s="163">
        <v>0</v>
      </c>
      <c r="S392" s="153" t="e">
        <f t="shared" si="898"/>
        <v>#DIV/0!</v>
      </c>
      <c r="T392" s="162">
        <v>0</v>
      </c>
      <c r="U392" s="163">
        <v>0</v>
      </c>
      <c r="V392" s="153" t="e">
        <f t="shared" si="899"/>
        <v>#DIV/0!</v>
      </c>
      <c r="W392" s="162">
        <v>0</v>
      </c>
      <c r="X392" s="163">
        <v>0</v>
      </c>
      <c r="Y392" s="153" t="e">
        <f t="shared" si="900"/>
        <v>#DIV/0!</v>
      </c>
      <c r="Z392" s="162">
        <v>0</v>
      </c>
      <c r="AA392" s="163">
        <v>0</v>
      </c>
      <c r="AB392" s="153" t="e">
        <f t="shared" si="801"/>
        <v>#DIV/0!</v>
      </c>
      <c r="AC392" s="162">
        <v>0</v>
      </c>
      <c r="AD392" s="163">
        <v>0</v>
      </c>
      <c r="AE392" s="153" t="e">
        <f t="shared" si="901"/>
        <v>#DIV/0!</v>
      </c>
      <c r="AF392" s="162">
        <v>0</v>
      </c>
      <c r="AG392" s="163">
        <v>0</v>
      </c>
      <c r="AH392" s="153" t="e">
        <f t="shared" si="902"/>
        <v>#DIV/0!</v>
      </c>
      <c r="AI392" s="162">
        <v>0</v>
      </c>
      <c r="AJ392" s="163">
        <v>0</v>
      </c>
      <c r="AK392" s="153" t="e">
        <f t="shared" si="903"/>
        <v>#DIV/0!</v>
      </c>
      <c r="AL392" s="162">
        <v>0</v>
      </c>
      <c r="AM392" s="163">
        <v>0</v>
      </c>
      <c r="AN392" s="153" t="e">
        <f t="shared" si="904"/>
        <v>#DIV/0!</v>
      </c>
      <c r="AO392" s="162">
        <v>0</v>
      </c>
      <c r="AP392" s="163">
        <v>0</v>
      </c>
      <c r="AQ392" s="153" t="e">
        <f t="shared" si="905"/>
        <v>#DIV/0!</v>
      </c>
      <c r="AR392" s="163"/>
    </row>
    <row r="393" spans="1:44" ht="15.6">
      <c r="A393" s="334" t="s">
        <v>3</v>
      </c>
      <c r="B393" s="335" t="s">
        <v>412</v>
      </c>
      <c r="C393" s="336" t="s">
        <v>411</v>
      </c>
      <c r="D393" s="150" t="s">
        <v>307</v>
      </c>
      <c r="E393" s="136">
        <f>E394+E395+E396</f>
        <v>3766.3</v>
      </c>
      <c r="F393" s="151">
        <f t="shared" ref="F393:AP393" si="909">F394+F395+F396</f>
        <v>533.5</v>
      </c>
      <c r="G393" s="151">
        <f t="shared" si="802"/>
        <v>14.165095717282213</v>
      </c>
      <c r="H393" s="136">
        <f t="shared" si="909"/>
        <v>0</v>
      </c>
      <c r="I393" s="151">
        <f t="shared" si="909"/>
        <v>0</v>
      </c>
      <c r="J393" s="151" t="e">
        <f t="shared" si="895"/>
        <v>#DIV/0!</v>
      </c>
      <c r="K393" s="136">
        <f t="shared" si="909"/>
        <v>0</v>
      </c>
      <c r="L393" s="151">
        <f t="shared" si="909"/>
        <v>0</v>
      </c>
      <c r="M393" s="151" t="e">
        <f t="shared" si="896"/>
        <v>#DIV/0!</v>
      </c>
      <c r="N393" s="136">
        <f t="shared" si="909"/>
        <v>0</v>
      </c>
      <c r="O393" s="151">
        <f t="shared" si="909"/>
        <v>0</v>
      </c>
      <c r="P393" s="151" t="e">
        <f t="shared" si="897"/>
        <v>#DIV/0!</v>
      </c>
      <c r="Q393" s="136">
        <f t="shared" si="909"/>
        <v>0</v>
      </c>
      <c r="R393" s="151">
        <f t="shared" si="909"/>
        <v>0</v>
      </c>
      <c r="S393" s="151" t="e">
        <f t="shared" si="898"/>
        <v>#DIV/0!</v>
      </c>
      <c r="T393" s="136">
        <f t="shared" si="909"/>
        <v>0</v>
      </c>
      <c r="U393" s="151">
        <f t="shared" si="909"/>
        <v>0</v>
      </c>
      <c r="V393" s="151" t="e">
        <f t="shared" si="899"/>
        <v>#DIV/0!</v>
      </c>
      <c r="W393" s="136">
        <f t="shared" si="909"/>
        <v>880</v>
      </c>
      <c r="X393" s="151">
        <f t="shared" si="909"/>
        <v>533.5</v>
      </c>
      <c r="Y393" s="151">
        <f t="shared" si="900"/>
        <v>60.624999999999993</v>
      </c>
      <c r="Z393" s="136">
        <f t="shared" si="909"/>
        <v>1300</v>
      </c>
      <c r="AA393" s="151">
        <f t="shared" si="909"/>
        <v>0</v>
      </c>
      <c r="AB393" s="151">
        <f t="shared" si="801"/>
        <v>0</v>
      </c>
      <c r="AC393" s="136">
        <f t="shared" si="909"/>
        <v>1086.3</v>
      </c>
      <c r="AD393" s="151">
        <f t="shared" si="909"/>
        <v>0</v>
      </c>
      <c r="AE393" s="151">
        <f t="shared" si="901"/>
        <v>0</v>
      </c>
      <c r="AF393" s="136">
        <f t="shared" si="909"/>
        <v>500</v>
      </c>
      <c r="AG393" s="151">
        <f t="shared" si="909"/>
        <v>0</v>
      </c>
      <c r="AH393" s="151">
        <f t="shared" si="902"/>
        <v>0</v>
      </c>
      <c r="AI393" s="136">
        <f t="shared" si="909"/>
        <v>0</v>
      </c>
      <c r="AJ393" s="151">
        <f t="shared" si="909"/>
        <v>0</v>
      </c>
      <c r="AK393" s="151" t="e">
        <f t="shared" si="903"/>
        <v>#DIV/0!</v>
      </c>
      <c r="AL393" s="136">
        <f t="shared" si="909"/>
        <v>0</v>
      </c>
      <c r="AM393" s="151">
        <f t="shared" si="909"/>
        <v>0</v>
      </c>
      <c r="AN393" s="151" t="e">
        <f t="shared" si="904"/>
        <v>#DIV/0!</v>
      </c>
      <c r="AO393" s="136">
        <f t="shared" si="909"/>
        <v>0</v>
      </c>
      <c r="AP393" s="151">
        <f t="shared" si="909"/>
        <v>0</v>
      </c>
      <c r="AQ393" s="151" t="e">
        <f t="shared" si="905"/>
        <v>#DIV/0!</v>
      </c>
      <c r="AR393" s="177"/>
    </row>
    <row r="394" spans="1:44" ht="31.2">
      <c r="A394" s="334"/>
      <c r="B394" s="335"/>
      <c r="C394" s="336"/>
      <c r="D394" s="155" t="s">
        <v>2</v>
      </c>
      <c r="E394" s="136">
        <f t="shared" ref="E394:F396" si="910">H394+K394+N394+Q394+T394+W394+Z394+AC394+AF394+AI394+AL394+AO394</f>
        <v>1166.3</v>
      </c>
      <c r="F394" s="156">
        <f t="shared" si="910"/>
        <v>0</v>
      </c>
      <c r="G394" s="153">
        <f t="shared" si="802"/>
        <v>0</v>
      </c>
      <c r="H394" s="162">
        <v>0</v>
      </c>
      <c r="I394" s="163">
        <v>0</v>
      </c>
      <c r="J394" s="153" t="e">
        <f t="shared" si="895"/>
        <v>#DIV/0!</v>
      </c>
      <c r="K394" s="162">
        <v>0</v>
      </c>
      <c r="L394" s="163">
        <v>0</v>
      </c>
      <c r="M394" s="153" t="e">
        <f t="shared" si="896"/>
        <v>#DIV/0!</v>
      </c>
      <c r="N394" s="162">
        <v>0</v>
      </c>
      <c r="O394" s="163">
        <v>0</v>
      </c>
      <c r="P394" s="153" t="e">
        <f t="shared" si="897"/>
        <v>#DIV/0!</v>
      </c>
      <c r="Q394" s="162">
        <v>0</v>
      </c>
      <c r="R394" s="163">
        <v>0</v>
      </c>
      <c r="S394" s="153" t="e">
        <f t="shared" si="898"/>
        <v>#DIV/0!</v>
      </c>
      <c r="T394" s="162">
        <v>0</v>
      </c>
      <c r="U394" s="163">
        <v>0</v>
      </c>
      <c r="V394" s="153" t="e">
        <f t="shared" si="899"/>
        <v>#DIV/0!</v>
      </c>
      <c r="W394" s="162">
        <v>380</v>
      </c>
      <c r="X394" s="163">
        <v>0</v>
      </c>
      <c r="Y394" s="153">
        <f t="shared" si="900"/>
        <v>0</v>
      </c>
      <c r="Z394" s="162">
        <v>400</v>
      </c>
      <c r="AA394" s="163">
        <v>0</v>
      </c>
      <c r="AB394" s="153">
        <f t="shared" si="801"/>
        <v>0</v>
      </c>
      <c r="AC394" s="162">
        <v>386.3</v>
      </c>
      <c r="AD394" s="163">
        <v>0</v>
      </c>
      <c r="AE394" s="153">
        <f t="shared" si="901"/>
        <v>0</v>
      </c>
      <c r="AF394" s="162">
        <v>0</v>
      </c>
      <c r="AG394" s="163">
        <v>0</v>
      </c>
      <c r="AH394" s="153" t="e">
        <f t="shared" si="902"/>
        <v>#DIV/0!</v>
      </c>
      <c r="AI394" s="162">
        <v>0</v>
      </c>
      <c r="AJ394" s="163">
        <v>0</v>
      </c>
      <c r="AK394" s="153" t="e">
        <f t="shared" si="903"/>
        <v>#DIV/0!</v>
      </c>
      <c r="AL394" s="162">
        <v>0</v>
      </c>
      <c r="AM394" s="163">
        <v>0</v>
      </c>
      <c r="AN394" s="153" t="e">
        <f t="shared" si="904"/>
        <v>#DIV/0!</v>
      </c>
      <c r="AO394" s="162">
        <v>0</v>
      </c>
      <c r="AP394" s="163">
        <v>0</v>
      </c>
      <c r="AQ394" s="153" t="e">
        <f t="shared" si="905"/>
        <v>#DIV/0!</v>
      </c>
      <c r="AR394" s="163"/>
    </row>
    <row r="395" spans="1:44" ht="15.6">
      <c r="A395" s="334"/>
      <c r="B395" s="335"/>
      <c r="C395" s="336"/>
      <c r="D395" s="155" t="s">
        <v>43</v>
      </c>
      <c r="E395" s="136">
        <f t="shared" si="910"/>
        <v>2600</v>
      </c>
      <c r="F395" s="156">
        <f t="shared" si="910"/>
        <v>533.5</v>
      </c>
      <c r="G395" s="153">
        <f t="shared" si="802"/>
        <v>20.51923076923077</v>
      </c>
      <c r="H395" s="162">
        <v>0</v>
      </c>
      <c r="I395" s="163">
        <v>0</v>
      </c>
      <c r="J395" s="153" t="e">
        <f t="shared" si="895"/>
        <v>#DIV/0!</v>
      </c>
      <c r="K395" s="162">
        <v>0</v>
      </c>
      <c r="L395" s="163">
        <v>0</v>
      </c>
      <c r="M395" s="153" t="e">
        <f t="shared" si="896"/>
        <v>#DIV/0!</v>
      </c>
      <c r="N395" s="162">
        <v>0</v>
      </c>
      <c r="O395" s="163">
        <v>0</v>
      </c>
      <c r="P395" s="153" t="e">
        <f t="shared" si="897"/>
        <v>#DIV/0!</v>
      </c>
      <c r="Q395" s="162">
        <v>0</v>
      </c>
      <c r="R395" s="163">
        <v>0</v>
      </c>
      <c r="S395" s="153" t="e">
        <f t="shared" si="898"/>
        <v>#DIV/0!</v>
      </c>
      <c r="T395" s="162">
        <v>0</v>
      </c>
      <c r="U395" s="163">
        <v>0</v>
      </c>
      <c r="V395" s="153" t="e">
        <f t="shared" si="899"/>
        <v>#DIV/0!</v>
      </c>
      <c r="W395" s="162">
        <v>500</v>
      </c>
      <c r="X395" s="163">
        <v>533.5</v>
      </c>
      <c r="Y395" s="153">
        <f t="shared" si="900"/>
        <v>106.69999999999999</v>
      </c>
      <c r="Z395" s="162">
        <v>900</v>
      </c>
      <c r="AA395" s="163">
        <v>0</v>
      </c>
      <c r="AB395" s="153">
        <f t="shared" si="801"/>
        <v>0</v>
      </c>
      <c r="AC395" s="162">
        <v>700</v>
      </c>
      <c r="AD395" s="163">
        <v>0</v>
      </c>
      <c r="AE395" s="153">
        <f t="shared" si="901"/>
        <v>0</v>
      </c>
      <c r="AF395" s="162">
        <v>500</v>
      </c>
      <c r="AG395" s="163">
        <v>0</v>
      </c>
      <c r="AH395" s="153">
        <f t="shared" si="902"/>
        <v>0</v>
      </c>
      <c r="AI395" s="162">
        <v>0</v>
      </c>
      <c r="AJ395" s="163">
        <v>0</v>
      </c>
      <c r="AK395" s="153" t="e">
        <f t="shared" si="903"/>
        <v>#DIV/0!</v>
      </c>
      <c r="AL395" s="162">
        <v>0</v>
      </c>
      <c r="AM395" s="163">
        <v>0</v>
      </c>
      <c r="AN395" s="153" t="e">
        <f t="shared" si="904"/>
        <v>#DIV/0!</v>
      </c>
      <c r="AO395" s="162">
        <v>0</v>
      </c>
      <c r="AP395" s="163">
        <v>0</v>
      </c>
      <c r="AQ395" s="153" t="e">
        <f t="shared" si="905"/>
        <v>#DIV/0!</v>
      </c>
      <c r="AR395" s="163"/>
    </row>
    <row r="396" spans="1:44" ht="44.25" customHeight="1">
      <c r="A396" s="334"/>
      <c r="B396" s="335"/>
      <c r="C396" s="336"/>
      <c r="D396" s="155" t="s">
        <v>308</v>
      </c>
      <c r="E396" s="136">
        <f t="shared" si="910"/>
        <v>0</v>
      </c>
      <c r="F396" s="156">
        <f t="shared" si="910"/>
        <v>0</v>
      </c>
      <c r="G396" s="153" t="e">
        <f t="shared" si="802"/>
        <v>#DIV/0!</v>
      </c>
      <c r="H396" s="162">
        <v>0</v>
      </c>
      <c r="I396" s="163">
        <v>0</v>
      </c>
      <c r="J396" s="153" t="e">
        <f t="shared" si="895"/>
        <v>#DIV/0!</v>
      </c>
      <c r="K396" s="162">
        <v>0</v>
      </c>
      <c r="L396" s="163">
        <v>0</v>
      </c>
      <c r="M396" s="153" t="e">
        <f t="shared" si="896"/>
        <v>#DIV/0!</v>
      </c>
      <c r="N396" s="162">
        <v>0</v>
      </c>
      <c r="O396" s="163">
        <v>0</v>
      </c>
      <c r="P396" s="153" t="e">
        <f t="shared" si="897"/>
        <v>#DIV/0!</v>
      </c>
      <c r="Q396" s="162">
        <v>0</v>
      </c>
      <c r="R396" s="163">
        <v>0</v>
      </c>
      <c r="S396" s="153" t="e">
        <f t="shared" si="898"/>
        <v>#DIV/0!</v>
      </c>
      <c r="T396" s="162">
        <v>0</v>
      </c>
      <c r="U396" s="163">
        <v>0</v>
      </c>
      <c r="V396" s="153" t="e">
        <f t="shared" si="899"/>
        <v>#DIV/0!</v>
      </c>
      <c r="W396" s="162">
        <v>0</v>
      </c>
      <c r="X396" s="163">
        <v>0</v>
      </c>
      <c r="Y396" s="153" t="e">
        <f t="shared" si="900"/>
        <v>#DIV/0!</v>
      </c>
      <c r="Z396" s="162">
        <v>0</v>
      </c>
      <c r="AA396" s="163">
        <v>0</v>
      </c>
      <c r="AB396" s="153" t="e">
        <f t="shared" si="801"/>
        <v>#DIV/0!</v>
      </c>
      <c r="AC396" s="162">
        <v>0</v>
      </c>
      <c r="AD396" s="163">
        <v>0</v>
      </c>
      <c r="AE396" s="153" t="e">
        <f t="shared" si="901"/>
        <v>#DIV/0!</v>
      </c>
      <c r="AF396" s="162">
        <v>0</v>
      </c>
      <c r="AG396" s="163">
        <v>0</v>
      </c>
      <c r="AH396" s="153" t="e">
        <f t="shared" si="902"/>
        <v>#DIV/0!</v>
      </c>
      <c r="AI396" s="162">
        <v>0</v>
      </c>
      <c r="AJ396" s="163">
        <v>0</v>
      </c>
      <c r="AK396" s="153" t="e">
        <f t="shared" si="903"/>
        <v>#DIV/0!</v>
      </c>
      <c r="AL396" s="162">
        <v>0</v>
      </c>
      <c r="AM396" s="163">
        <v>0</v>
      </c>
      <c r="AN396" s="153" t="e">
        <f t="shared" si="904"/>
        <v>#DIV/0!</v>
      </c>
      <c r="AO396" s="162">
        <v>0</v>
      </c>
      <c r="AP396" s="163">
        <v>0</v>
      </c>
      <c r="AQ396" s="153" t="e">
        <f t="shared" si="905"/>
        <v>#DIV/0!</v>
      </c>
      <c r="AR396" s="163"/>
    </row>
    <row r="397" spans="1:44" ht="15.6">
      <c r="A397" s="334" t="s">
        <v>4</v>
      </c>
      <c r="B397" s="335" t="s">
        <v>413</v>
      </c>
      <c r="C397" s="336" t="s">
        <v>409</v>
      </c>
      <c r="D397" s="150" t="s">
        <v>307</v>
      </c>
      <c r="E397" s="136">
        <f>E398+E399+E400</f>
        <v>450</v>
      </c>
      <c r="F397" s="151">
        <f t="shared" ref="F397:AP397" si="911">F398+F399+F400</f>
        <v>189.1</v>
      </c>
      <c r="G397" s="151">
        <f t="shared" si="802"/>
        <v>42.022222222222219</v>
      </c>
      <c r="H397" s="136">
        <f t="shared" si="911"/>
        <v>0</v>
      </c>
      <c r="I397" s="151">
        <f t="shared" si="911"/>
        <v>0</v>
      </c>
      <c r="J397" s="151" t="e">
        <f t="shared" si="895"/>
        <v>#DIV/0!</v>
      </c>
      <c r="K397" s="136">
        <f t="shared" si="911"/>
        <v>0</v>
      </c>
      <c r="L397" s="151">
        <f t="shared" si="911"/>
        <v>0</v>
      </c>
      <c r="M397" s="151" t="e">
        <f t="shared" si="896"/>
        <v>#DIV/0!</v>
      </c>
      <c r="N397" s="136">
        <f t="shared" si="911"/>
        <v>178</v>
      </c>
      <c r="O397" s="151">
        <f t="shared" si="911"/>
        <v>178</v>
      </c>
      <c r="P397" s="151">
        <f t="shared" si="897"/>
        <v>100</v>
      </c>
      <c r="Q397" s="136">
        <f t="shared" si="911"/>
        <v>0</v>
      </c>
      <c r="R397" s="151">
        <f t="shared" si="911"/>
        <v>0</v>
      </c>
      <c r="S397" s="151" t="e">
        <f t="shared" si="898"/>
        <v>#DIV/0!</v>
      </c>
      <c r="T397" s="136">
        <f t="shared" si="911"/>
        <v>11.1</v>
      </c>
      <c r="U397" s="151">
        <f t="shared" si="911"/>
        <v>11.1</v>
      </c>
      <c r="V397" s="151">
        <f t="shared" si="899"/>
        <v>100</v>
      </c>
      <c r="W397" s="136">
        <f t="shared" si="911"/>
        <v>20</v>
      </c>
      <c r="X397" s="151">
        <f t="shared" si="911"/>
        <v>0</v>
      </c>
      <c r="Y397" s="151">
        <f t="shared" si="900"/>
        <v>0</v>
      </c>
      <c r="Z397" s="136">
        <f t="shared" si="911"/>
        <v>0</v>
      </c>
      <c r="AA397" s="151">
        <f t="shared" si="911"/>
        <v>0</v>
      </c>
      <c r="AB397" s="151" t="e">
        <f t="shared" si="801"/>
        <v>#DIV/0!</v>
      </c>
      <c r="AC397" s="136">
        <f t="shared" si="911"/>
        <v>0</v>
      </c>
      <c r="AD397" s="151">
        <f t="shared" si="911"/>
        <v>0</v>
      </c>
      <c r="AE397" s="151" t="e">
        <f t="shared" si="901"/>
        <v>#DIV/0!</v>
      </c>
      <c r="AF397" s="136">
        <f t="shared" si="911"/>
        <v>159.80000000000001</v>
      </c>
      <c r="AG397" s="151">
        <f t="shared" si="911"/>
        <v>0</v>
      </c>
      <c r="AH397" s="151">
        <f t="shared" si="902"/>
        <v>0</v>
      </c>
      <c r="AI397" s="136">
        <f t="shared" si="911"/>
        <v>10</v>
      </c>
      <c r="AJ397" s="151">
        <f t="shared" si="911"/>
        <v>0</v>
      </c>
      <c r="AK397" s="151">
        <f t="shared" si="903"/>
        <v>0</v>
      </c>
      <c r="AL397" s="136">
        <f t="shared" si="911"/>
        <v>71.099999999999994</v>
      </c>
      <c r="AM397" s="151">
        <f t="shared" si="911"/>
        <v>0</v>
      </c>
      <c r="AN397" s="151">
        <f t="shared" si="904"/>
        <v>0</v>
      </c>
      <c r="AO397" s="136">
        <f t="shared" si="911"/>
        <v>0</v>
      </c>
      <c r="AP397" s="151">
        <f t="shared" si="911"/>
        <v>0</v>
      </c>
      <c r="AQ397" s="151" t="e">
        <f t="shared" si="905"/>
        <v>#DIV/0!</v>
      </c>
      <c r="AR397" s="177"/>
    </row>
    <row r="398" spans="1:44" ht="31.2">
      <c r="A398" s="334"/>
      <c r="B398" s="335"/>
      <c r="C398" s="336"/>
      <c r="D398" s="155" t="s">
        <v>2</v>
      </c>
      <c r="E398" s="136">
        <f t="shared" ref="E398:F400" si="912">H398+K398+N398+Q398+T398+W398+Z398+AC398+AF398+AI398+AL398+AO398</f>
        <v>0</v>
      </c>
      <c r="F398" s="156">
        <f t="shared" si="912"/>
        <v>0</v>
      </c>
      <c r="G398" s="153" t="e">
        <f t="shared" si="802"/>
        <v>#DIV/0!</v>
      </c>
      <c r="H398" s="162">
        <v>0</v>
      </c>
      <c r="I398" s="163">
        <v>0</v>
      </c>
      <c r="J398" s="153" t="e">
        <f t="shared" si="895"/>
        <v>#DIV/0!</v>
      </c>
      <c r="K398" s="162">
        <v>0</v>
      </c>
      <c r="L398" s="163">
        <v>0</v>
      </c>
      <c r="M398" s="153" t="e">
        <f t="shared" si="896"/>
        <v>#DIV/0!</v>
      </c>
      <c r="N398" s="162">
        <v>0</v>
      </c>
      <c r="O398" s="163">
        <v>0</v>
      </c>
      <c r="P398" s="153" t="e">
        <f t="shared" si="897"/>
        <v>#DIV/0!</v>
      </c>
      <c r="Q398" s="162">
        <v>0</v>
      </c>
      <c r="R398" s="163">
        <v>0</v>
      </c>
      <c r="S398" s="153" t="e">
        <f t="shared" si="898"/>
        <v>#DIV/0!</v>
      </c>
      <c r="T398" s="162">
        <v>0</v>
      </c>
      <c r="U398" s="163">
        <v>0</v>
      </c>
      <c r="V398" s="153" t="e">
        <f t="shared" si="899"/>
        <v>#DIV/0!</v>
      </c>
      <c r="W398" s="162">
        <v>0</v>
      </c>
      <c r="X398" s="163">
        <v>0</v>
      </c>
      <c r="Y398" s="153" t="e">
        <f t="shared" si="900"/>
        <v>#DIV/0!</v>
      </c>
      <c r="Z398" s="162">
        <v>0</v>
      </c>
      <c r="AA398" s="163">
        <v>0</v>
      </c>
      <c r="AB398" s="153" t="e">
        <f t="shared" si="801"/>
        <v>#DIV/0!</v>
      </c>
      <c r="AC398" s="162">
        <v>0</v>
      </c>
      <c r="AD398" s="163">
        <v>0</v>
      </c>
      <c r="AE398" s="153" t="e">
        <f t="shared" si="901"/>
        <v>#DIV/0!</v>
      </c>
      <c r="AF398" s="162">
        <v>0</v>
      </c>
      <c r="AG398" s="163">
        <v>0</v>
      </c>
      <c r="AH398" s="153" t="e">
        <f t="shared" si="902"/>
        <v>#DIV/0!</v>
      </c>
      <c r="AI398" s="162">
        <v>0</v>
      </c>
      <c r="AJ398" s="163">
        <v>0</v>
      </c>
      <c r="AK398" s="153" t="e">
        <f t="shared" si="903"/>
        <v>#DIV/0!</v>
      </c>
      <c r="AL398" s="162">
        <v>0</v>
      </c>
      <c r="AM398" s="163">
        <v>0</v>
      </c>
      <c r="AN398" s="153" t="e">
        <f t="shared" si="904"/>
        <v>#DIV/0!</v>
      </c>
      <c r="AO398" s="162">
        <v>0</v>
      </c>
      <c r="AP398" s="163">
        <v>0</v>
      </c>
      <c r="AQ398" s="153" t="e">
        <f t="shared" si="905"/>
        <v>#DIV/0!</v>
      </c>
      <c r="AR398" s="163"/>
    </row>
    <row r="399" spans="1:44" ht="15.6">
      <c r="A399" s="334"/>
      <c r="B399" s="335"/>
      <c r="C399" s="336"/>
      <c r="D399" s="155" t="s">
        <v>43</v>
      </c>
      <c r="E399" s="136">
        <f t="shared" si="912"/>
        <v>450</v>
      </c>
      <c r="F399" s="156">
        <f t="shared" si="912"/>
        <v>189.1</v>
      </c>
      <c r="G399" s="153">
        <f t="shared" si="802"/>
        <v>42.022222222222219</v>
      </c>
      <c r="H399" s="162">
        <v>0</v>
      </c>
      <c r="I399" s="163">
        <v>0</v>
      </c>
      <c r="J399" s="153" t="e">
        <f t="shared" si="895"/>
        <v>#DIV/0!</v>
      </c>
      <c r="K399" s="162">
        <v>0</v>
      </c>
      <c r="L399" s="163">
        <v>0</v>
      </c>
      <c r="M399" s="153" t="e">
        <f t="shared" si="896"/>
        <v>#DIV/0!</v>
      </c>
      <c r="N399" s="162">
        <v>178</v>
      </c>
      <c r="O399" s="163">
        <v>178</v>
      </c>
      <c r="P399" s="153">
        <f t="shared" si="897"/>
        <v>100</v>
      </c>
      <c r="Q399" s="162">
        <v>0</v>
      </c>
      <c r="R399" s="163">
        <v>0</v>
      </c>
      <c r="S399" s="153" t="e">
        <f t="shared" si="898"/>
        <v>#DIV/0!</v>
      </c>
      <c r="T399" s="162">
        <v>11.1</v>
      </c>
      <c r="U399" s="163">
        <v>11.1</v>
      </c>
      <c r="V399" s="153">
        <f t="shared" si="899"/>
        <v>100</v>
      </c>
      <c r="W399" s="162">
        <v>20</v>
      </c>
      <c r="X399" s="163">
        <v>0</v>
      </c>
      <c r="Y399" s="153">
        <f t="shared" si="900"/>
        <v>0</v>
      </c>
      <c r="Z399" s="162">
        <f>10-10</f>
        <v>0</v>
      </c>
      <c r="AA399" s="163">
        <v>0</v>
      </c>
      <c r="AB399" s="153" t="e">
        <f t="shared" si="801"/>
        <v>#DIV/0!</v>
      </c>
      <c r="AC399" s="162">
        <f>10-10</f>
        <v>0</v>
      </c>
      <c r="AD399" s="163">
        <v>0</v>
      </c>
      <c r="AE399" s="153" t="e">
        <f t="shared" si="901"/>
        <v>#DIV/0!</v>
      </c>
      <c r="AF399" s="162">
        <v>159.80000000000001</v>
      </c>
      <c r="AG399" s="163">
        <v>0</v>
      </c>
      <c r="AH399" s="153">
        <f t="shared" si="902"/>
        <v>0</v>
      </c>
      <c r="AI399" s="162">
        <v>10</v>
      </c>
      <c r="AJ399" s="163">
        <v>0</v>
      </c>
      <c r="AK399" s="153">
        <f t="shared" si="903"/>
        <v>0</v>
      </c>
      <c r="AL399" s="162">
        <f>52.2-1.1+10+10</f>
        <v>71.099999999999994</v>
      </c>
      <c r="AM399" s="163">
        <v>0</v>
      </c>
      <c r="AN399" s="153">
        <f t="shared" si="904"/>
        <v>0</v>
      </c>
      <c r="AO399" s="162">
        <v>0</v>
      </c>
      <c r="AP399" s="163">
        <v>0</v>
      </c>
      <c r="AQ399" s="153" t="e">
        <f t="shared" si="905"/>
        <v>#DIV/0!</v>
      </c>
      <c r="AR399" s="163"/>
    </row>
    <row r="400" spans="1:44" ht="41.25" customHeight="1">
      <c r="A400" s="334"/>
      <c r="B400" s="335"/>
      <c r="C400" s="336"/>
      <c r="D400" s="155" t="s">
        <v>308</v>
      </c>
      <c r="E400" s="136">
        <f t="shared" si="912"/>
        <v>0</v>
      </c>
      <c r="F400" s="156">
        <f t="shared" si="912"/>
        <v>0</v>
      </c>
      <c r="G400" s="153" t="e">
        <f t="shared" si="802"/>
        <v>#DIV/0!</v>
      </c>
      <c r="H400" s="162">
        <v>0</v>
      </c>
      <c r="I400" s="163">
        <v>0</v>
      </c>
      <c r="J400" s="153" t="e">
        <f t="shared" si="895"/>
        <v>#DIV/0!</v>
      </c>
      <c r="K400" s="162">
        <v>0</v>
      </c>
      <c r="L400" s="163">
        <v>0</v>
      </c>
      <c r="M400" s="153" t="e">
        <f t="shared" si="896"/>
        <v>#DIV/0!</v>
      </c>
      <c r="N400" s="162">
        <v>0</v>
      </c>
      <c r="O400" s="163">
        <v>0</v>
      </c>
      <c r="P400" s="153" t="e">
        <f t="shared" si="897"/>
        <v>#DIV/0!</v>
      </c>
      <c r="Q400" s="162">
        <v>0</v>
      </c>
      <c r="R400" s="163">
        <v>0</v>
      </c>
      <c r="S400" s="153" t="e">
        <f t="shared" si="898"/>
        <v>#DIV/0!</v>
      </c>
      <c r="T400" s="162">
        <v>0</v>
      </c>
      <c r="U400" s="163">
        <v>0</v>
      </c>
      <c r="V400" s="153" t="e">
        <f t="shared" si="899"/>
        <v>#DIV/0!</v>
      </c>
      <c r="W400" s="162">
        <v>0</v>
      </c>
      <c r="X400" s="163">
        <v>0</v>
      </c>
      <c r="Y400" s="153" t="e">
        <f t="shared" si="900"/>
        <v>#DIV/0!</v>
      </c>
      <c r="Z400" s="162">
        <v>0</v>
      </c>
      <c r="AA400" s="163">
        <v>0</v>
      </c>
      <c r="AB400" s="153" t="e">
        <f t="shared" si="801"/>
        <v>#DIV/0!</v>
      </c>
      <c r="AC400" s="162">
        <v>0</v>
      </c>
      <c r="AD400" s="163">
        <v>0</v>
      </c>
      <c r="AE400" s="153" t="e">
        <f t="shared" si="901"/>
        <v>#DIV/0!</v>
      </c>
      <c r="AF400" s="162">
        <v>0</v>
      </c>
      <c r="AG400" s="163">
        <v>0</v>
      </c>
      <c r="AH400" s="153" t="e">
        <f t="shared" si="902"/>
        <v>#DIV/0!</v>
      </c>
      <c r="AI400" s="162">
        <v>0</v>
      </c>
      <c r="AJ400" s="163">
        <v>0</v>
      </c>
      <c r="AK400" s="153" t="e">
        <f t="shared" si="903"/>
        <v>#DIV/0!</v>
      </c>
      <c r="AL400" s="162">
        <v>0</v>
      </c>
      <c r="AM400" s="163">
        <v>0</v>
      </c>
      <c r="AN400" s="153" t="e">
        <f t="shared" si="904"/>
        <v>#DIV/0!</v>
      </c>
      <c r="AO400" s="162">
        <v>0</v>
      </c>
      <c r="AP400" s="163">
        <v>0</v>
      </c>
      <c r="AQ400" s="153" t="e">
        <f t="shared" si="905"/>
        <v>#DIV/0!</v>
      </c>
      <c r="AR400" s="163"/>
    </row>
    <row r="401" spans="1:44" ht="15.6" collapsed="1">
      <c r="A401" s="337" t="s">
        <v>414</v>
      </c>
      <c r="B401" s="337"/>
      <c r="C401" s="337"/>
      <c r="D401" s="164" t="s">
        <v>307</v>
      </c>
      <c r="E401" s="136">
        <f t="shared" ref="E401:I404" si="913">E385</f>
        <v>4966.3</v>
      </c>
      <c r="F401" s="165">
        <f t="shared" si="913"/>
        <v>722.6</v>
      </c>
      <c r="G401" s="165">
        <f t="shared" si="802"/>
        <v>14.550067454644303</v>
      </c>
      <c r="H401" s="136">
        <f t="shared" si="913"/>
        <v>0</v>
      </c>
      <c r="I401" s="165">
        <f t="shared" si="913"/>
        <v>0</v>
      </c>
      <c r="J401" s="165" t="e">
        <f t="shared" si="895"/>
        <v>#DIV/0!</v>
      </c>
      <c r="K401" s="136">
        <f t="shared" ref="K401:L404" si="914">K385</f>
        <v>0</v>
      </c>
      <c r="L401" s="165">
        <f t="shared" si="914"/>
        <v>0</v>
      </c>
      <c r="M401" s="165" t="e">
        <f t="shared" si="896"/>
        <v>#DIV/0!</v>
      </c>
      <c r="N401" s="136">
        <f t="shared" ref="N401:O404" si="915">N385</f>
        <v>178</v>
      </c>
      <c r="O401" s="165">
        <f t="shared" si="915"/>
        <v>178</v>
      </c>
      <c r="P401" s="165">
        <f t="shared" si="897"/>
        <v>100</v>
      </c>
      <c r="Q401" s="136">
        <f t="shared" ref="Q401:R404" si="916">Q385</f>
        <v>0</v>
      </c>
      <c r="R401" s="165">
        <f t="shared" si="916"/>
        <v>0</v>
      </c>
      <c r="S401" s="165" t="e">
        <f t="shared" si="898"/>
        <v>#DIV/0!</v>
      </c>
      <c r="T401" s="136">
        <f t="shared" ref="T401:U404" si="917">T385</f>
        <v>11.1</v>
      </c>
      <c r="U401" s="165">
        <f t="shared" si="917"/>
        <v>11.1</v>
      </c>
      <c r="V401" s="165">
        <f t="shared" si="899"/>
        <v>100</v>
      </c>
      <c r="W401" s="136">
        <f t="shared" ref="W401:X404" si="918">W385</f>
        <v>900</v>
      </c>
      <c r="X401" s="165">
        <f t="shared" si="918"/>
        <v>533.5</v>
      </c>
      <c r="Y401" s="165">
        <f t="shared" si="900"/>
        <v>59.277777777777771</v>
      </c>
      <c r="Z401" s="136">
        <f t="shared" ref="Z401:AA404" si="919">Z385</f>
        <v>1880</v>
      </c>
      <c r="AA401" s="165">
        <f t="shared" si="919"/>
        <v>0</v>
      </c>
      <c r="AB401" s="165">
        <f t="shared" si="801"/>
        <v>0</v>
      </c>
      <c r="AC401" s="136">
        <f t="shared" ref="AC401:AD404" si="920">AC385</f>
        <v>1143.3</v>
      </c>
      <c r="AD401" s="165">
        <f t="shared" si="920"/>
        <v>0</v>
      </c>
      <c r="AE401" s="165">
        <f t="shared" si="901"/>
        <v>0</v>
      </c>
      <c r="AF401" s="136">
        <f t="shared" ref="AF401:AG404" si="921">AF385</f>
        <v>659.8</v>
      </c>
      <c r="AG401" s="165">
        <f t="shared" si="921"/>
        <v>0</v>
      </c>
      <c r="AH401" s="165">
        <f t="shared" si="902"/>
        <v>0</v>
      </c>
      <c r="AI401" s="136">
        <f t="shared" ref="AI401:AJ404" si="922">AI385</f>
        <v>10</v>
      </c>
      <c r="AJ401" s="165">
        <f t="shared" si="922"/>
        <v>0</v>
      </c>
      <c r="AK401" s="165">
        <f t="shared" si="903"/>
        <v>0</v>
      </c>
      <c r="AL401" s="136">
        <f t="shared" ref="AL401:AM404" si="923">AL385</f>
        <v>184.1</v>
      </c>
      <c r="AM401" s="165">
        <f t="shared" si="923"/>
        <v>0</v>
      </c>
      <c r="AN401" s="165">
        <f t="shared" si="904"/>
        <v>0</v>
      </c>
      <c r="AO401" s="136">
        <f t="shared" ref="AO401:AP404" si="924">AO385</f>
        <v>0</v>
      </c>
      <c r="AP401" s="165">
        <f t="shared" si="924"/>
        <v>0</v>
      </c>
      <c r="AQ401" s="165" t="e">
        <f t="shared" si="905"/>
        <v>#DIV/0!</v>
      </c>
      <c r="AR401" s="177"/>
    </row>
    <row r="402" spans="1:44" ht="31.2">
      <c r="A402" s="337"/>
      <c r="B402" s="337"/>
      <c r="C402" s="337"/>
      <c r="D402" s="164" t="s">
        <v>2</v>
      </c>
      <c r="E402" s="136">
        <f t="shared" si="913"/>
        <v>1166.3</v>
      </c>
      <c r="F402" s="165">
        <f t="shared" si="913"/>
        <v>0</v>
      </c>
      <c r="G402" s="165">
        <f t="shared" si="802"/>
        <v>0</v>
      </c>
      <c r="H402" s="136">
        <f t="shared" si="913"/>
        <v>0</v>
      </c>
      <c r="I402" s="165">
        <f t="shared" si="913"/>
        <v>0</v>
      </c>
      <c r="J402" s="165" t="e">
        <f t="shared" si="895"/>
        <v>#DIV/0!</v>
      </c>
      <c r="K402" s="136">
        <f t="shared" si="914"/>
        <v>0</v>
      </c>
      <c r="L402" s="165">
        <f t="shared" si="914"/>
        <v>0</v>
      </c>
      <c r="M402" s="165" t="e">
        <f t="shared" si="896"/>
        <v>#DIV/0!</v>
      </c>
      <c r="N402" s="136">
        <f t="shared" si="915"/>
        <v>0</v>
      </c>
      <c r="O402" s="165">
        <f t="shared" si="915"/>
        <v>0</v>
      </c>
      <c r="P402" s="165" t="e">
        <f t="shared" si="897"/>
        <v>#DIV/0!</v>
      </c>
      <c r="Q402" s="136">
        <f t="shared" si="916"/>
        <v>0</v>
      </c>
      <c r="R402" s="165">
        <f t="shared" si="916"/>
        <v>0</v>
      </c>
      <c r="S402" s="165" t="e">
        <f t="shared" si="898"/>
        <v>#DIV/0!</v>
      </c>
      <c r="T402" s="136">
        <f t="shared" si="917"/>
        <v>0</v>
      </c>
      <c r="U402" s="165">
        <f t="shared" si="917"/>
        <v>0</v>
      </c>
      <c r="V402" s="165" t="e">
        <f t="shared" si="899"/>
        <v>#DIV/0!</v>
      </c>
      <c r="W402" s="136">
        <f t="shared" si="918"/>
        <v>380</v>
      </c>
      <c r="X402" s="165">
        <f t="shared" si="918"/>
        <v>0</v>
      </c>
      <c r="Y402" s="165">
        <f t="shared" si="900"/>
        <v>0</v>
      </c>
      <c r="Z402" s="136">
        <f t="shared" si="919"/>
        <v>400</v>
      </c>
      <c r="AA402" s="165">
        <f t="shared" si="919"/>
        <v>0</v>
      </c>
      <c r="AB402" s="165">
        <f t="shared" si="801"/>
        <v>0</v>
      </c>
      <c r="AC402" s="136">
        <f t="shared" si="920"/>
        <v>386.3</v>
      </c>
      <c r="AD402" s="165">
        <f t="shared" si="920"/>
        <v>0</v>
      </c>
      <c r="AE402" s="165">
        <f t="shared" si="901"/>
        <v>0</v>
      </c>
      <c r="AF402" s="136">
        <f t="shared" si="921"/>
        <v>0</v>
      </c>
      <c r="AG402" s="165">
        <f t="shared" si="921"/>
        <v>0</v>
      </c>
      <c r="AH402" s="165" t="e">
        <f t="shared" si="902"/>
        <v>#DIV/0!</v>
      </c>
      <c r="AI402" s="136">
        <f t="shared" si="922"/>
        <v>0</v>
      </c>
      <c r="AJ402" s="165">
        <f t="shared" si="922"/>
        <v>0</v>
      </c>
      <c r="AK402" s="165" t="e">
        <f t="shared" si="903"/>
        <v>#DIV/0!</v>
      </c>
      <c r="AL402" s="136">
        <f t="shared" si="923"/>
        <v>0</v>
      </c>
      <c r="AM402" s="165">
        <f t="shared" si="923"/>
        <v>0</v>
      </c>
      <c r="AN402" s="165" t="e">
        <f t="shared" si="904"/>
        <v>#DIV/0!</v>
      </c>
      <c r="AO402" s="136">
        <f t="shared" si="924"/>
        <v>0</v>
      </c>
      <c r="AP402" s="165">
        <f t="shared" si="924"/>
        <v>0</v>
      </c>
      <c r="AQ402" s="165" t="e">
        <f t="shared" si="905"/>
        <v>#DIV/0!</v>
      </c>
      <c r="AR402" s="163"/>
    </row>
    <row r="403" spans="1:44" ht="15.6">
      <c r="A403" s="337"/>
      <c r="B403" s="337"/>
      <c r="C403" s="337"/>
      <c r="D403" s="164" t="s">
        <v>43</v>
      </c>
      <c r="E403" s="136">
        <f t="shared" si="913"/>
        <v>3800</v>
      </c>
      <c r="F403" s="165">
        <f t="shared" si="913"/>
        <v>722.6</v>
      </c>
      <c r="G403" s="165">
        <f t="shared" si="802"/>
        <v>19.015789473684212</v>
      </c>
      <c r="H403" s="136">
        <f t="shared" si="913"/>
        <v>0</v>
      </c>
      <c r="I403" s="165">
        <f t="shared" si="913"/>
        <v>0</v>
      </c>
      <c r="J403" s="165" t="e">
        <f t="shared" si="895"/>
        <v>#DIV/0!</v>
      </c>
      <c r="K403" s="136">
        <f t="shared" si="914"/>
        <v>0</v>
      </c>
      <c r="L403" s="165">
        <f t="shared" si="914"/>
        <v>0</v>
      </c>
      <c r="M403" s="165" t="e">
        <f t="shared" si="896"/>
        <v>#DIV/0!</v>
      </c>
      <c r="N403" s="136">
        <f t="shared" si="915"/>
        <v>178</v>
      </c>
      <c r="O403" s="165">
        <f t="shared" si="915"/>
        <v>178</v>
      </c>
      <c r="P403" s="165">
        <f t="shared" si="897"/>
        <v>100</v>
      </c>
      <c r="Q403" s="136">
        <f t="shared" si="916"/>
        <v>0</v>
      </c>
      <c r="R403" s="165">
        <f t="shared" si="916"/>
        <v>0</v>
      </c>
      <c r="S403" s="165" t="e">
        <f t="shared" si="898"/>
        <v>#DIV/0!</v>
      </c>
      <c r="T403" s="136">
        <f t="shared" si="917"/>
        <v>11.1</v>
      </c>
      <c r="U403" s="165">
        <f t="shared" si="917"/>
        <v>11.1</v>
      </c>
      <c r="V403" s="165">
        <f t="shared" si="899"/>
        <v>100</v>
      </c>
      <c r="W403" s="136">
        <f t="shared" si="918"/>
        <v>520</v>
      </c>
      <c r="X403" s="165">
        <f t="shared" si="918"/>
        <v>533.5</v>
      </c>
      <c r="Y403" s="165">
        <f t="shared" si="900"/>
        <v>102.59615384615384</v>
      </c>
      <c r="Z403" s="136">
        <f t="shared" si="919"/>
        <v>1480</v>
      </c>
      <c r="AA403" s="165">
        <f t="shared" si="919"/>
        <v>0</v>
      </c>
      <c r="AB403" s="165">
        <f t="shared" si="801"/>
        <v>0</v>
      </c>
      <c r="AC403" s="136">
        <f t="shared" si="920"/>
        <v>757</v>
      </c>
      <c r="AD403" s="165">
        <f t="shared" si="920"/>
        <v>0</v>
      </c>
      <c r="AE403" s="165">
        <f t="shared" si="901"/>
        <v>0</v>
      </c>
      <c r="AF403" s="136">
        <f t="shared" si="921"/>
        <v>659.8</v>
      </c>
      <c r="AG403" s="165">
        <f t="shared" si="921"/>
        <v>0</v>
      </c>
      <c r="AH403" s="165">
        <f t="shared" si="902"/>
        <v>0</v>
      </c>
      <c r="AI403" s="136">
        <f t="shared" si="922"/>
        <v>10</v>
      </c>
      <c r="AJ403" s="165">
        <f t="shared" si="922"/>
        <v>0</v>
      </c>
      <c r="AK403" s="165">
        <f t="shared" si="903"/>
        <v>0</v>
      </c>
      <c r="AL403" s="136">
        <f t="shared" si="923"/>
        <v>184.1</v>
      </c>
      <c r="AM403" s="165">
        <f t="shared" si="923"/>
        <v>0</v>
      </c>
      <c r="AN403" s="165">
        <f t="shared" si="904"/>
        <v>0</v>
      </c>
      <c r="AO403" s="136">
        <f t="shared" si="924"/>
        <v>0</v>
      </c>
      <c r="AP403" s="165">
        <f t="shared" si="924"/>
        <v>0</v>
      </c>
      <c r="AQ403" s="165" t="e">
        <f t="shared" si="905"/>
        <v>#DIV/0!</v>
      </c>
      <c r="AR403" s="163"/>
    </row>
    <row r="404" spans="1:44" ht="31.2">
      <c r="A404" s="337"/>
      <c r="B404" s="337"/>
      <c r="C404" s="337"/>
      <c r="D404" s="164" t="s">
        <v>308</v>
      </c>
      <c r="E404" s="136">
        <f t="shared" si="913"/>
        <v>0</v>
      </c>
      <c r="F404" s="165">
        <f t="shared" si="913"/>
        <v>0</v>
      </c>
      <c r="G404" s="165" t="e">
        <f t="shared" si="802"/>
        <v>#DIV/0!</v>
      </c>
      <c r="H404" s="136">
        <f t="shared" si="913"/>
        <v>0</v>
      </c>
      <c r="I404" s="165">
        <f t="shared" si="913"/>
        <v>0</v>
      </c>
      <c r="J404" s="165" t="e">
        <f t="shared" si="895"/>
        <v>#DIV/0!</v>
      </c>
      <c r="K404" s="136">
        <f t="shared" si="914"/>
        <v>0</v>
      </c>
      <c r="L404" s="165">
        <f t="shared" si="914"/>
        <v>0</v>
      </c>
      <c r="M404" s="165" t="e">
        <f t="shared" si="896"/>
        <v>#DIV/0!</v>
      </c>
      <c r="N404" s="136">
        <f t="shared" si="915"/>
        <v>0</v>
      </c>
      <c r="O404" s="165">
        <f t="shared" si="915"/>
        <v>0</v>
      </c>
      <c r="P404" s="165" t="e">
        <f t="shared" si="897"/>
        <v>#DIV/0!</v>
      </c>
      <c r="Q404" s="136">
        <f t="shared" si="916"/>
        <v>0</v>
      </c>
      <c r="R404" s="165">
        <f t="shared" si="916"/>
        <v>0</v>
      </c>
      <c r="S404" s="165" t="e">
        <f t="shared" si="898"/>
        <v>#DIV/0!</v>
      </c>
      <c r="T404" s="136">
        <f t="shared" si="917"/>
        <v>0</v>
      </c>
      <c r="U404" s="165">
        <f t="shared" si="917"/>
        <v>0</v>
      </c>
      <c r="V404" s="165" t="e">
        <f t="shared" si="899"/>
        <v>#DIV/0!</v>
      </c>
      <c r="W404" s="136">
        <f t="shared" si="918"/>
        <v>0</v>
      </c>
      <c r="X404" s="165">
        <f t="shared" si="918"/>
        <v>0</v>
      </c>
      <c r="Y404" s="165" t="e">
        <f t="shared" si="900"/>
        <v>#DIV/0!</v>
      </c>
      <c r="Z404" s="136">
        <f t="shared" si="919"/>
        <v>0</v>
      </c>
      <c r="AA404" s="165">
        <f t="shared" si="919"/>
        <v>0</v>
      </c>
      <c r="AB404" s="165" t="e">
        <f t="shared" si="801"/>
        <v>#DIV/0!</v>
      </c>
      <c r="AC404" s="136">
        <f t="shared" si="920"/>
        <v>0</v>
      </c>
      <c r="AD404" s="165">
        <f t="shared" si="920"/>
        <v>0</v>
      </c>
      <c r="AE404" s="165" t="e">
        <f t="shared" si="901"/>
        <v>#DIV/0!</v>
      </c>
      <c r="AF404" s="136">
        <f t="shared" si="921"/>
        <v>0</v>
      </c>
      <c r="AG404" s="165">
        <f t="shared" si="921"/>
        <v>0</v>
      </c>
      <c r="AH404" s="165" t="e">
        <f t="shared" si="902"/>
        <v>#DIV/0!</v>
      </c>
      <c r="AI404" s="136">
        <f t="shared" si="922"/>
        <v>0</v>
      </c>
      <c r="AJ404" s="165">
        <f t="shared" si="922"/>
        <v>0</v>
      </c>
      <c r="AK404" s="165" t="e">
        <f t="shared" si="903"/>
        <v>#DIV/0!</v>
      </c>
      <c r="AL404" s="136">
        <f t="shared" si="923"/>
        <v>0</v>
      </c>
      <c r="AM404" s="165">
        <f t="shared" si="923"/>
        <v>0</v>
      </c>
      <c r="AN404" s="165" t="e">
        <f t="shared" si="904"/>
        <v>#DIV/0!</v>
      </c>
      <c r="AO404" s="136">
        <f t="shared" si="924"/>
        <v>0</v>
      </c>
      <c r="AP404" s="165">
        <f t="shared" si="924"/>
        <v>0</v>
      </c>
      <c r="AQ404" s="165" t="e">
        <f t="shared" si="905"/>
        <v>#DIV/0!</v>
      </c>
      <c r="AR404" s="163"/>
    </row>
    <row r="405" spans="1:44" ht="22.5" customHeight="1">
      <c r="A405" s="338" t="s">
        <v>262</v>
      </c>
      <c r="B405" s="338"/>
      <c r="C405" s="338"/>
      <c r="D405" s="338"/>
      <c r="E405" s="338"/>
      <c r="F405" s="338"/>
      <c r="G405" s="338"/>
      <c r="H405" s="338"/>
      <c r="I405" s="338"/>
      <c r="J405" s="338"/>
      <c r="K405" s="338"/>
      <c r="L405" s="338"/>
      <c r="M405" s="338"/>
      <c r="N405" s="338"/>
      <c r="O405" s="338"/>
      <c r="P405" s="338"/>
      <c r="Q405" s="338"/>
      <c r="R405" s="338"/>
      <c r="S405" s="338"/>
      <c r="T405" s="338"/>
      <c r="U405" s="338"/>
      <c r="V405" s="338"/>
      <c r="W405" s="338"/>
      <c r="X405" s="338"/>
      <c r="Y405" s="338"/>
      <c r="Z405" s="338"/>
      <c r="AA405" s="338"/>
      <c r="AB405" s="338"/>
      <c r="AC405" s="338"/>
      <c r="AD405" s="338"/>
      <c r="AE405" s="338"/>
      <c r="AF405" s="338"/>
      <c r="AG405" s="338"/>
      <c r="AH405" s="338"/>
      <c r="AI405" s="338"/>
      <c r="AJ405" s="338"/>
      <c r="AK405" s="338"/>
      <c r="AL405" s="338"/>
      <c r="AM405" s="338"/>
      <c r="AN405" s="338"/>
      <c r="AO405" s="338"/>
      <c r="AP405" s="338"/>
      <c r="AQ405" s="338"/>
      <c r="AR405" s="338"/>
    </row>
    <row r="406" spans="1:44" s="161" customFormat="1" ht="15.6">
      <c r="A406" s="339" t="s">
        <v>415</v>
      </c>
      <c r="B406" s="339"/>
      <c r="C406" s="339"/>
      <c r="D406" s="178" t="s">
        <v>307</v>
      </c>
      <c r="E406" s="179">
        <f>E407+E408+E409</f>
        <v>1674428.4300000002</v>
      </c>
      <c r="F406" s="179">
        <f>F407+F408+F409</f>
        <v>878629</v>
      </c>
      <c r="G406" s="179">
        <f t="shared" ref="G406:G428" si="925">(F406/E406)*100</f>
        <v>52.473368479535431</v>
      </c>
      <c r="H406" s="179">
        <f>H407+H408+H409</f>
        <v>53172.5</v>
      </c>
      <c r="I406" s="179">
        <f>I407+I408+I409</f>
        <v>53172.499999999993</v>
      </c>
      <c r="J406" s="179">
        <f t="shared" ref="J406:J415" si="926">(I406/H406)*100</f>
        <v>99.999999999999986</v>
      </c>
      <c r="K406" s="179">
        <f>K407+K408+K409</f>
        <v>151851.79999999996</v>
      </c>
      <c r="L406" s="179">
        <f>L407+L408+L409</f>
        <v>151851.79999999996</v>
      </c>
      <c r="M406" s="179">
        <f t="shared" ref="M406:M415" si="927">(L406/K406)*100</f>
        <v>100</v>
      </c>
      <c r="N406" s="179">
        <f>N407+N408+N409</f>
        <v>124590.90000000001</v>
      </c>
      <c r="O406" s="179">
        <f>O407+O408+O409</f>
        <v>124590.90000000002</v>
      </c>
      <c r="P406" s="179">
        <f t="shared" ref="P406:P415" si="928">(O406/N406)*100</f>
        <v>100.00000000000003</v>
      </c>
      <c r="Q406" s="179">
        <f>Q407+Q408+Q409</f>
        <v>183486.4</v>
      </c>
      <c r="R406" s="179">
        <f>R407+R408+R409</f>
        <v>183495.4</v>
      </c>
      <c r="S406" s="179">
        <f t="shared" ref="S406:S415" si="929">(R406/Q406)*100</f>
        <v>100.0049049956836</v>
      </c>
      <c r="T406" s="179">
        <f>T407+T408+T409</f>
        <v>129222.50000000001</v>
      </c>
      <c r="U406" s="179">
        <f>U407+U408+U409</f>
        <v>128650.1</v>
      </c>
      <c r="V406" s="179">
        <f t="shared" ref="V406:V415" si="930">(U406/T406)*100</f>
        <v>99.557043084602142</v>
      </c>
      <c r="W406" s="179">
        <f>W407+W408+W409</f>
        <v>239899.55</v>
      </c>
      <c r="X406" s="179">
        <f>X407+X408+X409</f>
        <v>236868.3</v>
      </c>
      <c r="Y406" s="179">
        <f t="shared" ref="Y406:Y415" si="931">(X406/W406)*100</f>
        <v>98.73645031847704</v>
      </c>
      <c r="Z406" s="179">
        <f>Z407+Z408+Z409</f>
        <v>157933.20000000001</v>
      </c>
      <c r="AA406" s="179">
        <f>AA407+AA408+AA409</f>
        <v>0</v>
      </c>
      <c r="AB406" s="179">
        <f t="shared" ref="AB406:AB415" si="932">(AA406/Z406)*100</f>
        <v>0</v>
      </c>
      <c r="AC406" s="179">
        <f>AC407+AC408+AC409</f>
        <v>82451.970000000016</v>
      </c>
      <c r="AD406" s="179">
        <f>AD407+AD408+AD409</f>
        <v>0</v>
      </c>
      <c r="AE406" s="179">
        <f t="shared" ref="AE406:AE415" si="933">(AD406/AC406)*100</f>
        <v>0</v>
      </c>
      <c r="AF406" s="179">
        <f>AF407+AF408+AF409</f>
        <v>90890.37</v>
      </c>
      <c r="AG406" s="179">
        <f>AG407+AG408+AG409</f>
        <v>0</v>
      </c>
      <c r="AH406" s="179">
        <f t="shared" ref="AH406:AH415" si="934">(AG406/AF406)*100</f>
        <v>0</v>
      </c>
      <c r="AI406" s="179">
        <f>AI407+AI408+AI409</f>
        <v>131320.6</v>
      </c>
      <c r="AJ406" s="179">
        <f>AJ407+AJ408+AJ409</f>
        <v>0</v>
      </c>
      <c r="AK406" s="179">
        <f t="shared" ref="AK406:AK415" si="935">(AJ406/AI406)*100</f>
        <v>0</v>
      </c>
      <c r="AL406" s="179">
        <f>AL407+AL408+AL409</f>
        <v>127774.04</v>
      </c>
      <c r="AM406" s="179">
        <f>AM407+AM408+AM409</f>
        <v>0</v>
      </c>
      <c r="AN406" s="179">
        <f t="shared" ref="AN406:AN415" si="936">(AM406/AL406)*100</f>
        <v>0</v>
      </c>
      <c r="AO406" s="179">
        <f>AO407+AO408+AO409</f>
        <v>201834.6</v>
      </c>
      <c r="AP406" s="179">
        <f>AP407+AP408+AP409</f>
        <v>0</v>
      </c>
      <c r="AQ406" s="179">
        <f t="shared" ref="AQ406:AQ419" si="937">(AP406/AO406)*100</f>
        <v>0</v>
      </c>
      <c r="AR406" s="195"/>
    </row>
    <row r="407" spans="1:44" s="161" customFormat="1" ht="31.2">
      <c r="A407" s="339"/>
      <c r="B407" s="339"/>
      <c r="C407" s="339"/>
      <c r="D407" s="180" t="s">
        <v>2</v>
      </c>
      <c r="E407" s="181">
        <f>E12-E411-E416-E420-E425</f>
        <v>1249522.2600000002</v>
      </c>
      <c r="F407" s="181">
        <f>F12-F411-F416-F420-F425</f>
        <v>656723.10000000009</v>
      </c>
      <c r="G407" s="181">
        <f t="shared" si="925"/>
        <v>52.557935222378504</v>
      </c>
      <c r="H407" s="181">
        <f>H12-H411-H416-H420-H425</f>
        <v>33166.6</v>
      </c>
      <c r="I407" s="181">
        <f>I12-I411-I416-I420-I425</f>
        <v>33166.599999999991</v>
      </c>
      <c r="J407" s="181">
        <f t="shared" si="926"/>
        <v>99.999999999999972</v>
      </c>
      <c r="K407" s="181">
        <f>K12-K411-K416-K420-K425</f>
        <v>104570.19999999998</v>
      </c>
      <c r="L407" s="181">
        <f>L12-L411-L416-L420-L425</f>
        <v>104570.19999999998</v>
      </c>
      <c r="M407" s="181">
        <f t="shared" si="927"/>
        <v>100</v>
      </c>
      <c r="N407" s="181">
        <f>N12-N411-N416-N420-N425</f>
        <v>89294.400000000009</v>
      </c>
      <c r="O407" s="181">
        <f>O12-O411-O416-O420-O425</f>
        <v>89294.400000000023</v>
      </c>
      <c r="P407" s="181">
        <f t="shared" si="928"/>
        <v>100.00000000000003</v>
      </c>
      <c r="Q407" s="181">
        <f>Q12-Q411-Q416-Q420-Q425</f>
        <v>129151</v>
      </c>
      <c r="R407" s="181">
        <f>R12-R411-R416-R420-R425</f>
        <v>129160</v>
      </c>
      <c r="S407" s="181">
        <f t="shared" si="929"/>
        <v>100.00696858715767</v>
      </c>
      <c r="T407" s="181">
        <f>T12-T411-T416-T420-T425</f>
        <v>101622.1</v>
      </c>
      <c r="U407" s="181">
        <f>U12-U411-U416-U420-U425</f>
        <v>101622.1</v>
      </c>
      <c r="V407" s="181">
        <f t="shared" si="930"/>
        <v>100</v>
      </c>
      <c r="W407" s="181">
        <f>W12-W411-W416-W420-W425</f>
        <v>195751.3</v>
      </c>
      <c r="X407" s="181">
        <f>X12-X411-X416-X420-X425</f>
        <v>198909.8</v>
      </c>
      <c r="Y407" s="181">
        <f t="shared" si="931"/>
        <v>101.61352695997421</v>
      </c>
      <c r="Z407" s="181">
        <f>Z12-Z411-Z416-Z420-Z425</f>
        <v>117694.86</v>
      </c>
      <c r="AA407" s="181">
        <f>AA12-AA411-AA416-AA420-AA425</f>
        <v>0</v>
      </c>
      <c r="AB407" s="181">
        <f t="shared" si="932"/>
        <v>0</v>
      </c>
      <c r="AC407" s="181">
        <f>AC12-AC411-AC416-AC420-AC425</f>
        <v>58438.400000000001</v>
      </c>
      <c r="AD407" s="181">
        <f>AD12-AD411-AD416-AD420-AD425</f>
        <v>0</v>
      </c>
      <c r="AE407" s="181">
        <f t="shared" si="933"/>
        <v>0</v>
      </c>
      <c r="AF407" s="181">
        <f>AF12-AF411-AF416-AF420-AF425</f>
        <v>66100</v>
      </c>
      <c r="AG407" s="181">
        <f>AG12-AG411-AG416-AG420-AG425</f>
        <v>0</v>
      </c>
      <c r="AH407" s="181">
        <f t="shared" si="934"/>
        <v>0</v>
      </c>
      <c r="AI407" s="181">
        <f>AI12-AI411-AI416-AI420-AI425</f>
        <v>105000</v>
      </c>
      <c r="AJ407" s="181">
        <f>AJ12-AJ411-AJ416-AJ420-AJ425</f>
        <v>0</v>
      </c>
      <c r="AK407" s="181">
        <f t="shared" si="935"/>
        <v>0</v>
      </c>
      <c r="AL407" s="181">
        <f>AL12-AL411-AL416-AL420-AL425</f>
        <v>95979.9</v>
      </c>
      <c r="AM407" s="181">
        <f>AM12-AM411-AM416-AM420-AM425</f>
        <v>0</v>
      </c>
      <c r="AN407" s="181">
        <f t="shared" si="936"/>
        <v>0</v>
      </c>
      <c r="AO407" s="181">
        <f>AO12-AO411-AO416-AO420-AO425</f>
        <v>152753.5</v>
      </c>
      <c r="AP407" s="181">
        <f>AP12-AP411-AP416-AP420-AP425</f>
        <v>0</v>
      </c>
      <c r="AQ407" s="181">
        <f t="shared" si="937"/>
        <v>0</v>
      </c>
      <c r="AR407" s="158"/>
    </row>
    <row r="408" spans="1:44" s="161" customFormat="1" ht="15.6">
      <c r="A408" s="339"/>
      <c r="B408" s="339"/>
      <c r="C408" s="339"/>
      <c r="D408" s="180" t="s">
        <v>43</v>
      </c>
      <c r="E408" s="181">
        <f>E13-E412-E417-E421-E426</f>
        <v>364567.96999999991</v>
      </c>
      <c r="F408" s="181">
        <f>F13-F412-F417-F421-F426</f>
        <v>192591.39999999997</v>
      </c>
      <c r="G408" s="181">
        <f t="shared" si="925"/>
        <v>52.827295826344809</v>
      </c>
      <c r="H408" s="181">
        <f>H13-H412-H417-H421-H426</f>
        <v>18528</v>
      </c>
      <c r="I408" s="181">
        <f>I13-I412-I417-I421-I426</f>
        <v>18528</v>
      </c>
      <c r="J408" s="181">
        <f t="shared" si="926"/>
        <v>100</v>
      </c>
      <c r="K408" s="181">
        <f>K13-K412-K417-K421-K426</f>
        <v>41138.199999999997</v>
      </c>
      <c r="L408" s="181">
        <f>L13-L412-L417-L421-L426</f>
        <v>41138.199999999997</v>
      </c>
      <c r="M408" s="181">
        <f t="shared" si="927"/>
        <v>100</v>
      </c>
      <c r="N408" s="181">
        <f>N13-N412-N417-N421-N426</f>
        <v>30222.699999999997</v>
      </c>
      <c r="O408" s="181">
        <f>O13-O412-O417-O421-O426</f>
        <v>30222.699999999997</v>
      </c>
      <c r="P408" s="181">
        <f t="shared" si="928"/>
        <v>100</v>
      </c>
      <c r="Q408" s="181">
        <f>Q13-Q412-Q417-Q421-Q426</f>
        <v>47316.299999999996</v>
      </c>
      <c r="R408" s="181">
        <f>R13-R412-R417-R421-R426</f>
        <v>47316.299999999996</v>
      </c>
      <c r="S408" s="181">
        <f t="shared" si="929"/>
        <v>100</v>
      </c>
      <c r="T408" s="181">
        <f>T13-T412-T417-T421-T426</f>
        <v>22895.100000000002</v>
      </c>
      <c r="U408" s="181">
        <f>U13-U412-U417-U421-U426</f>
        <v>22322.7</v>
      </c>
      <c r="V408" s="181">
        <f t="shared" si="930"/>
        <v>97.499901725696759</v>
      </c>
      <c r="W408" s="181">
        <f>W13-W412-W417-W421-W426</f>
        <v>40164.949999999997</v>
      </c>
      <c r="X408" s="181">
        <f>X13-X412-X417-X421-X426</f>
        <v>33063.500000000007</v>
      </c>
      <c r="Y408" s="181">
        <f t="shared" si="931"/>
        <v>82.319285844996713</v>
      </c>
      <c r="Z408" s="181">
        <f>Z13-Z412-Z417-Z421-Z426</f>
        <v>36650.740000000005</v>
      </c>
      <c r="AA408" s="181">
        <f>AA13-AA412-AA417-AA421-AA426</f>
        <v>0</v>
      </c>
      <c r="AB408" s="181">
        <f t="shared" si="932"/>
        <v>0</v>
      </c>
      <c r="AC408" s="181">
        <f>AC13-AC412-AC417-AC421-AC426</f>
        <v>22893.270000000004</v>
      </c>
      <c r="AD408" s="181">
        <f>AD13-AD412-AD417-AD421-AD426</f>
        <v>0</v>
      </c>
      <c r="AE408" s="181">
        <f t="shared" si="933"/>
        <v>0</v>
      </c>
      <c r="AF408" s="181">
        <f>AF13-AF412-AF417-AF421-AF426</f>
        <v>18890.369999999995</v>
      </c>
      <c r="AG408" s="181">
        <f>AG13-AG412-AG417-AG421-AG426</f>
        <v>0</v>
      </c>
      <c r="AH408" s="181">
        <f t="shared" si="934"/>
        <v>0</v>
      </c>
      <c r="AI408" s="181">
        <f>AI13-AI412-AI417-AI421-AI426</f>
        <v>20720.599999999999</v>
      </c>
      <c r="AJ408" s="181">
        <f>AJ13-AJ412-AJ417-AJ421-AJ426</f>
        <v>0</v>
      </c>
      <c r="AK408" s="181">
        <f t="shared" si="935"/>
        <v>0</v>
      </c>
      <c r="AL408" s="181">
        <f>AL13-AL412-AL417-AL421-AL426</f>
        <v>25694.14</v>
      </c>
      <c r="AM408" s="181">
        <f>AM13-AM412-AM417-AM421-AM426</f>
        <v>0</v>
      </c>
      <c r="AN408" s="181">
        <f t="shared" si="936"/>
        <v>0</v>
      </c>
      <c r="AO408" s="181">
        <f>AO13-AO412-AO417-AO421-AO426</f>
        <v>39453.599999999999</v>
      </c>
      <c r="AP408" s="181">
        <f>AP13-AP412-AP417-AP421-AP426</f>
        <v>0</v>
      </c>
      <c r="AQ408" s="181">
        <f t="shared" si="937"/>
        <v>0</v>
      </c>
      <c r="AR408" s="158"/>
    </row>
    <row r="409" spans="1:44" s="161" customFormat="1" ht="31.2">
      <c r="A409" s="339"/>
      <c r="B409" s="339"/>
      <c r="C409" s="339"/>
      <c r="D409" s="180" t="s">
        <v>308</v>
      </c>
      <c r="E409" s="181">
        <f>E15-E414-E418</f>
        <v>60338.2</v>
      </c>
      <c r="F409" s="181">
        <f>F15-F414-F418</f>
        <v>29314.499999999996</v>
      </c>
      <c r="G409" s="181">
        <f t="shared" si="925"/>
        <v>48.583650158605991</v>
      </c>
      <c r="H409" s="181">
        <f>H15-H414-H418</f>
        <v>1477.9</v>
      </c>
      <c r="I409" s="181">
        <f>I15-I414-I418</f>
        <v>1477.9</v>
      </c>
      <c r="J409" s="181">
        <f t="shared" si="926"/>
        <v>100</v>
      </c>
      <c r="K409" s="181">
        <f>K15-K414-K418</f>
        <v>6143.4</v>
      </c>
      <c r="L409" s="181">
        <f>L15-L414-L418</f>
        <v>6143.4</v>
      </c>
      <c r="M409" s="181">
        <f t="shared" si="927"/>
        <v>100</v>
      </c>
      <c r="N409" s="181">
        <f>N15-N414-N418</f>
        <v>5073.8</v>
      </c>
      <c r="O409" s="181">
        <f>O15-O414-O418</f>
        <v>5073.8</v>
      </c>
      <c r="P409" s="181">
        <f t="shared" si="928"/>
        <v>100</v>
      </c>
      <c r="Q409" s="181">
        <f>Q15-Q414-Q418</f>
        <v>7019.1</v>
      </c>
      <c r="R409" s="181">
        <f>R15-R414-R418</f>
        <v>7019.1</v>
      </c>
      <c r="S409" s="181">
        <f t="shared" si="929"/>
        <v>100</v>
      </c>
      <c r="T409" s="181">
        <f>T15-T414-T418</f>
        <v>4705.3</v>
      </c>
      <c r="U409" s="181">
        <f>U15-U414-U418</f>
        <v>4705.3</v>
      </c>
      <c r="V409" s="181">
        <f t="shared" si="930"/>
        <v>100</v>
      </c>
      <c r="W409" s="181">
        <f>W15-W414-W418</f>
        <v>3983.2999999999997</v>
      </c>
      <c r="X409" s="181">
        <f>X15-X414-X418</f>
        <v>4895</v>
      </c>
      <c r="Y409" s="181">
        <f t="shared" si="931"/>
        <v>122.88805764064972</v>
      </c>
      <c r="Z409" s="181">
        <f>Z15-Z414-Z418</f>
        <v>3587.6</v>
      </c>
      <c r="AA409" s="181">
        <f>AA15-AA414-AA418</f>
        <v>0</v>
      </c>
      <c r="AB409" s="181">
        <f t="shared" si="932"/>
        <v>0</v>
      </c>
      <c r="AC409" s="181">
        <f>AC15-AC414-AC418</f>
        <v>1120.3</v>
      </c>
      <c r="AD409" s="181">
        <f>AD15-AD414-AD418</f>
        <v>0</v>
      </c>
      <c r="AE409" s="181">
        <f t="shared" si="933"/>
        <v>0</v>
      </c>
      <c r="AF409" s="181">
        <f>AF15-AF414-AF418</f>
        <v>5900</v>
      </c>
      <c r="AG409" s="181">
        <f>AG15-AG414-AG418</f>
        <v>0</v>
      </c>
      <c r="AH409" s="181">
        <f t="shared" si="934"/>
        <v>0</v>
      </c>
      <c r="AI409" s="181">
        <f>AI15-AI414-AI418</f>
        <v>5600</v>
      </c>
      <c r="AJ409" s="181">
        <f>AJ15-AJ414-AJ418</f>
        <v>0</v>
      </c>
      <c r="AK409" s="181">
        <f t="shared" si="935"/>
        <v>0</v>
      </c>
      <c r="AL409" s="181">
        <f>AL15-AL414-AL418</f>
        <v>6100</v>
      </c>
      <c r="AM409" s="181">
        <f>AM15-AM414-AM418</f>
        <v>0</v>
      </c>
      <c r="AN409" s="181">
        <f t="shared" si="936"/>
        <v>0</v>
      </c>
      <c r="AO409" s="181">
        <f>AO15-AO414-AO418</f>
        <v>9627.5</v>
      </c>
      <c r="AP409" s="181">
        <f>AP15-AP414-AP418</f>
        <v>0</v>
      </c>
      <c r="AQ409" s="181">
        <f t="shared" si="937"/>
        <v>0</v>
      </c>
      <c r="AR409" s="158"/>
    </row>
    <row r="410" spans="1:44" s="161" customFormat="1" ht="15.6">
      <c r="A410" s="333" t="s">
        <v>416</v>
      </c>
      <c r="B410" s="333"/>
      <c r="C410" s="333"/>
      <c r="D410" s="182" t="s">
        <v>307</v>
      </c>
      <c r="E410" s="137">
        <f>E411+E412+E414</f>
        <v>118428.09999999999</v>
      </c>
      <c r="F410" s="137">
        <f>F411+F412+F414</f>
        <v>6864.5999999999995</v>
      </c>
      <c r="G410" s="137">
        <f t="shared" si="925"/>
        <v>5.7964283814398776</v>
      </c>
      <c r="H410" s="137">
        <f>H411+H412+H414</f>
        <v>300</v>
      </c>
      <c r="I410" s="137">
        <f>I411+I412+I414</f>
        <v>299</v>
      </c>
      <c r="J410" s="137">
        <f t="shared" si="926"/>
        <v>99.666666666666671</v>
      </c>
      <c r="K410" s="137">
        <f>K411+K412+K414</f>
        <v>150</v>
      </c>
      <c r="L410" s="137">
        <f>L411+L412+L414</f>
        <v>150</v>
      </c>
      <c r="M410" s="137">
        <f t="shared" si="927"/>
        <v>100</v>
      </c>
      <c r="N410" s="137">
        <f>N411+N412+N414</f>
        <v>0</v>
      </c>
      <c r="O410" s="137">
        <f>O411+O412+O414</f>
        <v>0</v>
      </c>
      <c r="P410" s="137" t="e">
        <f t="shared" si="928"/>
        <v>#DIV/0!</v>
      </c>
      <c r="Q410" s="137">
        <f>Q411+Q412+Q414</f>
        <v>816</v>
      </c>
      <c r="R410" s="137">
        <f>R411+R412+R414</f>
        <v>0</v>
      </c>
      <c r="S410" s="137">
        <f t="shared" si="929"/>
        <v>0</v>
      </c>
      <c r="T410" s="137">
        <f>T411+T412+T414</f>
        <v>2622.8</v>
      </c>
      <c r="U410" s="137">
        <f>U411+U412+U414</f>
        <v>1272.8000000000002</v>
      </c>
      <c r="V410" s="137">
        <f t="shared" si="930"/>
        <v>48.528290376696667</v>
      </c>
      <c r="W410" s="137">
        <f>W411+W412+W414</f>
        <v>2181.1</v>
      </c>
      <c r="X410" s="137">
        <f>X411+X412+X414</f>
        <v>5142.7999999999993</v>
      </c>
      <c r="Y410" s="137">
        <f t="shared" si="931"/>
        <v>235.78928063821007</v>
      </c>
      <c r="Z410" s="137">
        <f>Z411+Z412+Z414</f>
        <v>15600</v>
      </c>
      <c r="AA410" s="137">
        <f>AA411+AA412+AA414</f>
        <v>0</v>
      </c>
      <c r="AB410" s="137">
        <f t="shared" si="932"/>
        <v>0</v>
      </c>
      <c r="AC410" s="137">
        <f>AC411+AC412+AC414</f>
        <v>69520</v>
      </c>
      <c r="AD410" s="137">
        <f>AD411+AD412+AD414</f>
        <v>0</v>
      </c>
      <c r="AE410" s="137">
        <f t="shared" si="933"/>
        <v>0</v>
      </c>
      <c r="AF410" s="137">
        <f>AF411+AF412+AF414</f>
        <v>14227.800000000001</v>
      </c>
      <c r="AG410" s="137">
        <f>AG411+AG412+AG414</f>
        <v>0</v>
      </c>
      <c r="AH410" s="137">
        <f t="shared" si="934"/>
        <v>0</v>
      </c>
      <c r="AI410" s="137">
        <f>AI411+AI412+AI414</f>
        <v>13000</v>
      </c>
      <c r="AJ410" s="137">
        <f>AJ411+AJ412+AJ414</f>
        <v>0</v>
      </c>
      <c r="AK410" s="137">
        <f t="shared" si="935"/>
        <v>0</v>
      </c>
      <c r="AL410" s="137">
        <f>AL411+AL412+AL414</f>
        <v>0</v>
      </c>
      <c r="AM410" s="137">
        <f>AM411+AM412+AM414</f>
        <v>0</v>
      </c>
      <c r="AN410" s="137" t="e">
        <f t="shared" si="936"/>
        <v>#DIV/0!</v>
      </c>
      <c r="AO410" s="137">
        <f>AO411+AO412+AO414</f>
        <v>10.4</v>
      </c>
      <c r="AP410" s="137">
        <f>AP411+AP412+AP414</f>
        <v>0</v>
      </c>
      <c r="AQ410" s="137">
        <f t="shared" si="937"/>
        <v>0</v>
      </c>
      <c r="AR410" s="195"/>
    </row>
    <row r="411" spans="1:44" s="161" customFormat="1" ht="31.2">
      <c r="A411" s="333"/>
      <c r="B411" s="333"/>
      <c r="C411" s="333"/>
      <c r="D411" s="152" t="s">
        <v>2</v>
      </c>
      <c r="E411" s="137">
        <f t="shared" ref="E411:F414" si="938">H411+K411+N411+Q411+T411+W411+Z411+AC411+AF411+AI411+AL411+AO411</f>
        <v>0</v>
      </c>
      <c r="F411" s="137">
        <f t="shared" si="938"/>
        <v>0</v>
      </c>
      <c r="G411" s="153" t="e">
        <f t="shared" si="925"/>
        <v>#DIV/0!</v>
      </c>
      <c r="H411" s="153">
        <f t="shared" ref="H411:AQ414" si="939">H119+H217</f>
        <v>0</v>
      </c>
      <c r="I411" s="153">
        <f t="shared" si="939"/>
        <v>0</v>
      </c>
      <c r="J411" s="153" t="e">
        <f t="shared" si="939"/>
        <v>#DIV/0!</v>
      </c>
      <c r="K411" s="153">
        <f t="shared" si="939"/>
        <v>0</v>
      </c>
      <c r="L411" s="153">
        <f t="shared" si="939"/>
        <v>0</v>
      </c>
      <c r="M411" s="153" t="e">
        <f t="shared" si="939"/>
        <v>#DIV/0!</v>
      </c>
      <c r="N411" s="153">
        <f t="shared" si="939"/>
        <v>0</v>
      </c>
      <c r="O411" s="153">
        <f t="shared" si="939"/>
        <v>0</v>
      </c>
      <c r="P411" s="153" t="e">
        <f t="shared" si="939"/>
        <v>#DIV/0!</v>
      </c>
      <c r="Q411" s="153">
        <f t="shared" si="939"/>
        <v>0</v>
      </c>
      <c r="R411" s="153">
        <f t="shared" si="939"/>
        <v>0</v>
      </c>
      <c r="S411" s="153" t="e">
        <f t="shared" si="939"/>
        <v>#DIV/0!</v>
      </c>
      <c r="T411" s="153">
        <f t="shared" si="939"/>
        <v>0</v>
      </c>
      <c r="U411" s="153">
        <f t="shared" si="939"/>
        <v>0</v>
      </c>
      <c r="V411" s="153" t="e">
        <f t="shared" si="939"/>
        <v>#DIV/0!</v>
      </c>
      <c r="W411" s="153">
        <f t="shared" si="939"/>
        <v>0</v>
      </c>
      <c r="X411" s="153">
        <f t="shared" si="939"/>
        <v>0</v>
      </c>
      <c r="Y411" s="153" t="e">
        <f t="shared" si="939"/>
        <v>#DIV/0!</v>
      </c>
      <c r="Z411" s="153">
        <f t="shared" si="939"/>
        <v>0</v>
      </c>
      <c r="AA411" s="153">
        <f t="shared" si="939"/>
        <v>0</v>
      </c>
      <c r="AB411" s="153" t="e">
        <f t="shared" si="939"/>
        <v>#DIV/0!</v>
      </c>
      <c r="AC411" s="153">
        <f t="shared" si="939"/>
        <v>0</v>
      </c>
      <c r="AD411" s="153">
        <f t="shared" si="939"/>
        <v>0</v>
      </c>
      <c r="AE411" s="153" t="e">
        <f t="shared" si="939"/>
        <v>#DIV/0!</v>
      </c>
      <c r="AF411" s="153">
        <f t="shared" si="939"/>
        <v>0</v>
      </c>
      <c r="AG411" s="153">
        <f t="shared" si="939"/>
        <v>0</v>
      </c>
      <c r="AH411" s="153" t="e">
        <f t="shared" si="939"/>
        <v>#DIV/0!</v>
      </c>
      <c r="AI411" s="153">
        <f t="shared" si="939"/>
        <v>0</v>
      </c>
      <c r="AJ411" s="153">
        <f t="shared" si="939"/>
        <v>0</v>
      </c>
      <c r="AK411" s="153" t="e">
        <f t="shared" si="939"/>
        <v>#DIV/0!</v>
      </c>
      <c r="AL411" s="153">
        <f t="shared" si="939"/>
        <v>0</v>
      </c>
      <c r="AM411" s="153">
        <f t="shared" si="939"/>
        <v>0</v>
      </c>
      <c r="AN411" s="153" t="e">
        <f t="shared" si="939"/>
        <v>#DIV/0!</v>
      </c>
      <c r="AO411" s="153">
        <f t="shared" si="939"/>
        <v>0</v>
      </c>
      <c r="AP411" s="153">
        <f t="shared" si="939"/>
        <v>0</v>
      </c>
      <c r="AQ411" s="153" t="e">
        <f t="shared" si="939"/>
        <v>#DIV/0!</v>
      </c>
      <c r="AR411" s="158"/>
    </row>
    <row r="412" spans="1:44" s="161" customFormat="1" ht="15.6">
      <c r="A412" s="333"/>
      <c r="B412" s="333"/>
      <c r="C412" s="333"/>
      <c r="D412" s="152" t="s">
        <v>43</v>
      </c>
      <c r="E412" s="137">
        <f t="shared" si="938"/>
        <v>118428.09999999999</v>
      </c>
      <c r="F412" s="137">
        <f t="shared" si="938"/>
        <v>6864.5999999999995</v>
      </c>
      <c r="G412" s="153">
        <f t="shared" si="925"/>
        <v>5.7964283814398776</v>
      </c>
      <c r="H412" s="153">
        <f t="shared" si="939"/>
        <v>300</v>
      </c>
      <c r="I412" s="153">
        <f t="shared" si="939"/>
        <v>299</v>
      </c>
      <c r="J412" s="153" t="e">
        <f t="shared" si="939"/>
        <v>#DIV/0!</v>
      </c>
      <c r="K412" s="153">
        <f t="shared" si="939"/>
        <v>150</v>
      </c>
      <c r="L412" s="153">
        <f t="shared" si="939"/>
        <v>150</v>
      </c>
      <c r="M412" s="153" t="e">
        <f t="shared" si="939"/>
        <v>#DIV/0!</v>
      </c>
      <c r="N412" s="153">
        <f t="shared" si="939"/>
        <v>0</v>
      </c>
      <c r="O412" s="153">
        <f t="shared" si="939"/>
        <v>0</v>
      </c>
      <c r="P412" s="153" t="e">
        <f t="shared" si="939"/>
        <v>#DIV/0!</v>
      </c>
      <c r="Q412" s="153">
        <f t="shared" si="939"/>
        <v>816</v>
      </c>
      <c r="R412" s="153">
        <f t="shared" si="939"/>
        <v>0</v>
      </c>
      <c r="S412" s="153" t="e">
        <f t="shared" si="939"/>
        <v>#DIV/0!</v>
      </c>
      <c r="T412" s="153">
        <f t="shared" si="939"/>
        <v>2622.8</v>
      </c>
      <c r="U412" s="153">
        <f t="shared" si="939"/>
        <v>1272.8000000000002</v>
      </c>
      <c r="V412" s="153" t="e">
        <f t="shared" si="939"/>
        <v>#DIV/0!</v>
      </c>
      <c r="W412" s="153">
        <f t="shared" si="939"/>
        <v>2181.1</v>
      </c>
      <c r="X412" s="153">
        <f t="shared" si="939"/>
        <v>5142.7999999999993</v>
      </c>
      <c r="Y412" s="153" t="e">
        <f t="shared" si="939"/>
        <v>#DIV/0!</v>
      </c>
      <c r="Z412" s="153">
        <f t="shared" si="939"/>
        <v>15600</v>
      </c>
      <c r="AA412" s="153">
        <f t="shared" si="939"/>
        <v>0</v>
      </c>
      <c r="AB412" s="153" t="e">
        <f t="shared" si="939"/>
        <v>#DIV/0!</v>
      </c>
      <c r="AC412" s="153">
        <f t="shared" si="939"/>
        <v>69520</v>
      </c>
      <c r="AD412" s="153">
        <f t="shared" si="939"/>
        <v>0</v>
      </c>
      <c r="AE412" s="153" t="e">
        <f t="shared" si="939"/>
        <v>#DIV/0!</v>
      </c>
      <c r="AF412" s="153">
        <f t="shared" si="939"/>
        <v>14227.800000000001</v>
      </c>
      <c r="AG412" s="153">
        <f t="shared" si="939"/>
        <v>0</v>
      </c>
      <c r="AH412" s="153" t="e">
        <f t="shared" si="939"/>
        <v>#DIV/0!</v>
      </c>
      <c r="AI412" s="153">
        <f t="shared" si="939"/>
        <v>13000</v>
      </c>
      <c r="AJ412" s="153">
        <f t="shared" si="939"/>
        <v>0</v>
      </c>
      <c r="AK412" s="153" t="e">
        <f t="shared" si="939"/>
        <v>#DIV/0!</v>
      </c>
      <c r="AL412" s="153">
        <f t="shared" si="939"/>
        <v>0</v>
      </c>
      <c r="AM412" s="153">
        <f t="shared" si="939"/>
        <v>0</v>
      </c>
      <c r="AN412" s="153" t="e">
        <f t="shared" si="939"/>
        <v>#DIV/0!</v>
      </c>
      <c r="AO412" s="153">
        <f t="shared" si="939"/>
        <v>10.4</v>
      </c>
      <c r="AP412" s="153">
        <f>AP92</f>
        <v>0</v>
      </c>
      <c r="AQ412" s="153">
        <f t="shared" si="937"/>
        <v>0</v>
      </c>
      <c r="AR412" s="158"/>
    </row>
    <row r="413" spans="1:44" s="161" customFormat="1" ht="46.8">
      <c r="A413" s="333"/>
      <c r="B413" s="333"/>
      <c r="C413" s="333"/>
      <c r="D413" s="152" t="s">
        <v>303</v>
      </c>
      <c r="E413" s="137">
        <f t="shared" si="938"/>
        <v>6720</v>
      </c>
      <c r="F413" s="137">
        <f t="shared" si="938"/>
        <v>2799</v>
      </c>
      <c r="G413" s="153">
        <f t="shared" si="925"/>
        <v>41.651785714285715</v>
      </c>
      <c r="H413" s="153">
        <f t="shared" si="939"/>
        <v>300</v>
      </c>
      <c r="I413" s="153">
        <f t="shared" si="939"/>
        <v>299</v>
      </c>
      <c r="J413" s="153" t="e">
        <f t="shared" si="939"/>
        <v>#DIV/0!</v>
      </c>
      <c r="K413" s="153">
        <f t="shared" si="939"/>
        <v>0</v>
      </c>
      <c r="L413" s="153">
        <f t="shared" si="939"/>
        <v>0</v>
      </c>
      <c r="M413" s="153" t="e">
        <f t="shared" si="939"/>
        <v>#DIV/0!</v>
      </c>
      <c r="N413" s="153">
        <f t="shared" si="939"/>
        <v>0</v>
      </c>
      <c r="O413" s="153">
        <f t="shared" si="939"/>
        <v>0</v>
      </c>
      <c r="P413" s="153" t="e">
        <f t="shared" si="939"/>
        <v>#DIV/0!</v>
      </c>
      <c r="Q413" s="153">
        <f t="shared" si="939"/>
        <v>0</v>
      </c>
      <c r="R413" s="153">
        <f t="shared" si="939"/>
        <v>0</v>
      </c>
      <c r="S413" s="153" t="e">
        <f t="shared" si="939"/>
        <v>#DIV/0!</v>
      </c>
      <c r="T413" s="153">
        <f t="shared" si="939"/>
        <v>0</v>
      </c>
      <c r="U413" s="153">
        <f t="shared" si="939"/>
        <v>0</v>
      </c>
      <c r="V413" s="153" t="e">
        <f t="shared" si="939"/>
        <v>#DIV/0!</v>
      </c>
      <c r="W413" s="153">
        <f t="shared" si="939"/>
        <v>0</v>
      </c>
      <c r="X413" s="153">
        <f t="shared" si="939"/>
        <v>2500</v>
      </c>
      <c r="Y413" s="153" t="e">
        <f t="shared" si="939"/>
        <v>#DIV/0!</v>
      </c>
      <c r="Z413" s="153">
        <f t="shared" si="939"/>
        <v>0</v>
      </c>
      <c r="AA413" s="153">
        <f t="shared" si="939"/>
        <v>0</v>
      </c>
      <c r="AB413" s="153" t="e">
        <f t="shared" si="939"/>
        <v>#DIV/0!</v>
      </c>
      <c r="AC413" s="153">
        <f t="shared" si="939"/>
        <v>6410</v>
      </c>
      <c r="AD413" s="153">
        <f t="shared" si="939"/>
        <v>0</v>
      </c>
      <c r="AE413" s="153" t="e">
        <f t="shared" si="939"/>
        <v>#DIV/0!</v>
      </c>
      <c r="AF413" s="153">
        <f t="shared" si="939"/>
        <v>10</v>
      </c>
      <c r="AG413" s="153">
        <f t="shared" si="939"/>
        <v>0</v>
      </c>
      <c r="AH413" s="153" t="e">
        <f t="shared" si="939"/>
        <v>#DIV/0!</v>
      </c>
      <c r="AI413" s="153">
        <f t="shared" si="939"/>
        <v>0</v>
      </c>
      <c r="AJ413" s="153">
        <f t="shared" si="939"/>
        <v>0</v>
      </c>
      <c r="AK413" s="153" t="e">
        <f t="shared" si="939"/>
        <v>#DIV/0!</v>
      </c>
      <c r="AL413" s="153">
        <f t="shared" si="939"/>
        <v>0</v>
      </c>
      <c r="AM413" s="153">
        <f t="shared" si="939"/>
        <v>0</v>
      </c>
      <c r="AN413" s="153" t="e">
        <f t="shared" si="939"/>
        <v>#DIV/0!</v>
      </c>
      <c r="AO413" s="153">
        <f t="shared" si="939"/>
        <v>0</v>
      </c>
      <c r="AP413" s="153"/>
      <c r="AQ413" s="153"/>
      <c r="AR413" s="158"/>
    </row>
    <row r="414" spans="1:44" s="161" customFormat="1" ht="31.2">
      <c r="A414" s="333"/>
      <c r="B414" s="333"/>
      <c r="C414" s="333"/>
      <c r="D414" s="152" t="s">
        <v>308</v>
      </c>
      <c r="E414" s="137">
        <f t="shared" si="938"/>
        <v>0</v>
      </c>
      <c r="F414" s="137">
        <f t="shared" si="938"/>
        <v>0</v>
      </c>
      <c r="G414" s="153" t="e">
        <f t="shared" si="925"/>
        <v>#DIV/0!</v>
      </c>
      <c r="H414" s="153">
        <f t="shared" si="939"/>
        <v>0</v>
      </c>
      <c r="I414" s="153">
        <f t="shared" si="939"/>
        <v>0</v>
      </c>
      <c r="J414" s="153" t="e">
        <f t="shared" si="939"/>
        <v>#DIV/0!</v>
      </c>
      <c r="K414" s="153">
        <f t="shared" si="939"/>
        <v>0</v>
      </c>
      <c r="L414" s="153">
        <f t="shared" si="939"/>
        <v>0</v>
      </c>
      <c r="M414" s="153" t="e">
        <f t="shared" si="939"/>
        <v>#DIV/0!</v>
      </c>
      <c r="N414" s="153">
        <f t="shared" si="939"/>
        <v>0</v>
      </c>
      <c r="O414" s="153">
        <f t="shared" si="939"/>
        <v>0</v>
      </c>
      <c r="P414" s="153" t="e">
        <f t="shared" si="939"/>
        <v>#DIV/0!</v>
      </c>
      <c r="Q414" s="153">
        <f t="shared" si="939"/>
        <v>0</v>
      </c>
      <c r="R414" s="153">
        <f t="shared" si="939"/>
        <v>0</v>
      </c>
      <c r="S414" s="153" t="e">
        <f t="shared" si="939"/>
        <v>#DIV/0!</v>
      </c>
      <c r="T414" s="153">
        <f t="shared" si="939"/>
        <v>0</v>
      </c>
      <c r="U414" s="153">
        <f t="shared" si="939"/>
        <v>0</v>
      </c>
      <c r="V414" s="153" t="e">
        <f t="shared" si="939"/>
        <v>#DIV/0!</v>
      </c>
      <c r="W414" s="153">
        <f t="shared" si="939"/>
        <v>0</v>
      </c>
      <c r="X414" s="153">
        <f t="shared" si="939"/>
        <v>0</v>
      </c>
      <c r="Y414" s="153" t="e">
        <f t="shared" si="939"/>
        <v>#DIV/0!</v>
      </c>
      <c r="Z414" s="153">
        <f t="shared" si="939"/>
        <v>0</v>
      </c>
      <c r="AA414" s="153">
        <f t="shared" si="939"/>
        <v>0</v>
      </c>
      <c r="AB414" s="153" t="e">
        <f t="shared" si="939"/>
        <v>#DIV/0!</v>
      </c>
      <c r="AC414" s="153">
        <f t="shared" si="939"/>
        <v>0</v>
      </c>
      <c r="AD414" s="153">
        <f t="shared" si="939"/>
        <v>0</v>
      </c>
      <c r="AE414" s="153" t="e">
        <f t="shared" si="939"/>
        <v>#DIV/0!</v>
      </c>
      <c r="AF414" s="153">
        <f t="shared" si="939"/>
        <v>0</v>
      </c>
      <c r="AG414" s="153">
        <f t="shared" si="939"/>
        <v>0</v>
      </c>
      <c r="AH414" s="153" t="e">
        <f t="shared" si="939"/>
        <v>#DIV/0!</v>
      </c>
      <c r="AI414" s="153">
        <f t="shared" si="939"/>
        <v>0</v>
      </c>
      <c r="AJ414" s="153">
        <f t="shared" si="939"/>
        <v>0</v>
      </c>
      <c r="AK414" s="153" t="e">
        <f t="shared" si="939"/>
        <v>#DIV/0!</v>
      </c>
      <c r="AL414" s="153">
        <f t="shared" si="939"/>
        <v>0</v>
      </c>
      <c r="AM414" s="153">
        <f t="shared" si="939"/>
        <v>0</v>
      </c>
      <c r="AN414" s="153" t="e">
        <f t="shared" si="939"/>
        <v>#DIV/0!</v>
      </c>
      <c r="AO414" s="153">
        <f t="shared" si="939"/>
        <v>0</v>
      </c>
      <c r="AP414" s="153">
        <f>AP93</f>
        <v>0</v>
      </c>
      <c r="AQ414" s="153" t="e">
        <f t="shared" si="937"/>
        <v>#DIV/0!</v>
      </c>
      <c r="AR414" s="158"/>
    </row>
    <row r="415" spans="1:44" s="161" customFormat="1" ht="15.6">
      <c r="A415" s="333" t="s">
        <v>417</v>
      </c>
      <c r="B415" s="333"/>
      <c r="C415" s="333"/>
      <c r="D415" s="182" t="s">
        <v>307</v>
      </c>
      <c r="E415" s="137">
        <f>E416+E417+E418</f>
        <v>150</v>
      </c>
      <c r="F415" s="137">
        <f>F416+F417+F418</f>
        <v>65</v>
      </c>
      <c r="G415" s="137">
        <f t="shared" si="925"/>
        <v>43.333333333333336</v>
      </c>
      <c r="H415" s="137">
        <f>H416+H417+H418</f>
        <v>0</v>
      </c>
      <c r="I415" s="137">
        <f>I416+I417+I418</f>
        <v>0</v>
      </c>
      <c r="J415" s="137" t="e">
        <f t="shared" si="926"/>
        <v>#DIV/0!</v>
      </c>
      <c r="K415" s="137">
        <f>K416+K417+K418</f>
        <v>0</v>
      </c>
      <c r="L415" s="137">
        <f>L416+L417+L418</f>
        <v>0</v>
      </c>
      <c r="M415" s="137" t="e">
        <f t="shared" si="927"/>
        <v>#DIV/0!</v>
      </c>
      <c r="N415" s="137">
        <f>N416+N417+N418</f>
        <v>25</v>
      </c>
      <c r="O415" s="137">
        <f>O416+O417+O418</f>
        <v>25</v>
      </c>
      <c r="P415" s="137">
        <f t="shared" si="928"/>
        <v>100</v>
      </c>
      <c r="Q415" s="137">
        <f>Q416+Q417+Q418</f>
        <v>10</v>
      </c>
      <c r="R415" s="137">
        <f>R416+R417+R418</f>
        <v>10</v>
      </c>
      <c r="S415" s="137">
        <f t="shared" si="929"/>
        <v>100</v>
      </c>
      <c r="T415" s="137">
        <f>T416+T417+T418</f>
        <v>0</v>
      </c>
      <c r="U415" s="137">
        <f>U416+U417+U418</f>
        <v>0</v>
      </c>
      <c r="V415" s="137" t="e">
        <f t="shared" si="930"/>
        <v>#DIV/0!</v>
      </c>
      <c r="W415" s="137">
        <f>W416+W417+W418</f>
        <v>55</v>
      </c>
      <c r="X415" s="137">
        <f>X416+X417+X418</f>
        <v>30</v>
      </c>
      <c r="Y415" s="137">
        <f t="shared" si="931"/>
        <v>54.54545454545454</v>
      </c>
      <c r="Z415" s="137">
        <f>Z416+Z417+Z418</f>
        <v>0</v>
      </c>
      <c r="AA415" s="137">
        <f>AA416+AA417+AA418</f>
        <v>0</v>
      </c>
      <c r="AB415" s="137" t="e">
        <f t="shared" si="932"/>
        <v>#DIV/0!</v>
      </c>
      <c r="AC415" s="137">
        <f>AC416+AC417+AC418</f>
        <v>0</v>
      </c>
      <c r="AD415" s="137">
        <f>AD416+AD417+AD418</f>
        <v>0</v>
      </c>
      <c r="AE415" s="137" t="e">
        <f t="shared" si="933"/>
        <v>#DIV/0!</v>
      </c>
      <c r="AF415" s="137">
        <f>AF416+AF417+AF418</f>
        <v>0</v>
      </c>
      <c r="AG415" s="137">
        <f>AG416+AG417+AG418</f>
        <v>0</v>
      </c>
      <c r="AH415" s="137" t="e">
        <f t="shared" si="934"/>
        <v>#DIV/0!</v>
      </c>
      <c r="AI415" s="137">
        <f>AI416+AI417+AI418</f>
        <v>10</v>
      </c>
      <c r="AJ415" s="137">
        <f>AJ416+AJ417+AJ418</f>
        <v>0</v>
      </c>
      <c r="AK415" s="137">
        <f t="shared" si="935"/>
        <v>0</v>
      </c>
      <c r="AL415" s="137">
        <f>AL416+AL417+AL418</f>
        <v>50</v>
      </c>
      <c r="AM415" s="137">
        <f>AM416+AM417+AM418</f>
        <v>0</v>
      </c>
      <c r="AN415" s="137">
        <f t="shared" si="936"/>
        <v>0</v>
      </c>
      <c r="AO415" s="137">
        <f>AO416+AO417+AO418</f>
        <v>0</v>
      </c>
      <c r="AP415" s="137">
        <f>AP416+AP417+AP418</f>
        <v>0</v>
      </c>
      <c r="AQ415" s="137" t="e">
        <f t="shared" si="937"/>
        <v>#DIV/0!</v>
      </c>
      <c r="AR415" s="195"/>
    </row>
    <row r="416" spans="1:44" s="161" customFormat="1" ht="31.2">
      <c r="A416" s="333"/>
      <c r="B416" s="333"/>
      <c r="C416" s="333"/>
      <c r="D416" s="152" t="s">
        <v>2</v>
      </c>
      <c r="E416" s="137">
        <f t="shared" ref="E416:F418" si="940">H416+K416+N416+Q416+T416+W416+Z416+AC416+AF416+AI416+AL416+AO416</f>
        <v>0</v>
      </c>
      <c r="F416" s="137">
        <f t="shared" si="940"/>
        <v>0</v>
      </c>
      <c r="G416" s="153" t="e">
        <f t="shared" si="925"/>
        <v>#DIV/0!</v>
      </c>
      <c r="H416" s="153">
        <f>H324</f>
        <v>0</v>
      </c>
      <c r="I416" s="153">
        <f t="shared" ref="I416:AO416" si="941">I324</f>
        <v>0</v>
      </c>
      <c r="J416" s="153" t="e">
        <f t="shared" si="941"/>
        <v>#DIV/0!</v>
      </c>
      <c r="K416" s="153">
        <f t="shared" si="941"/>
        <v>0</v>
      </c>
      <c r="L416" s="153">
        <f t="shared" si="941"/>
        <v>0</v>
      </c>
      <c r="M416" s="153" t="e">
        <f t="shared" si="941"/>
        <v>#DIV/0!</v>
      </c>
      <c r="N416" s="153">
        <f t="shared" si="941"/>
        <v>0</v>
      </c>
      <c r="O416" s="153">
        <f t="shared" si="941"/>
        <v>0</v>
      </c>
      <c r="P416" s="153" t="e">
        <f t="shared" si="941"/>
        <v>#DIV/0!</v>
      </c>
      <c r="Q416" s="153">
        <f t="shared" si="941"/>
        <v>0</v>
      </c>
      <c r="R416" s="153">
        <f t="shared" si="941"/>
        <v>0</v>
      </c>
      <c r="S416" s="153" t="e">
        <f t="shared" si="941"/>
        <v>#DIV/0!</v>
      </c>
      <c r="T416" s="153">
        <f t="shared" si="941"/>
        <v>0</v>
      </c>
      <c r="U416" s="153">
        <f t="shared" si="941"/>
        <v>0</v>
      </c>
      <c r="V416" s="153" t="e">
        <f t="shared" si="941"/>
        <v>#DIV/0!</v>
      </c>
      <c r="W416" s="153">
        <f t="shared" si="941"/>
        <v>0</v>
      </c>
      <c r="X416" s="153">
        <f t="shared" si="941"/>
        <v>0</v>
      </c>
      <c r="Y416" s="153" t="e">
        <f t="shared" si="941"/>
        <v>#DIV/0!</v>
      </c>
      <c r="Z416" s="153">
        <f t="shared" si="941"/>
        <v>0</v>
      </c>
      <c r="AA416" s="153">
        <f t="shared" si="941"/>
        <v>0</v>
      </c>
      <c r="AB416" s="153" t="e">
        <f t="shared" si="941"/>
        <v>#DIV/0!</v>
      </c>
      <c r="AC416" s="153">
        <f t="shared" si="941"/>
        <v>0</v>
      </c>
      <c r="AD416" s="153">
        <f t="shared" si="941"/>
        <v>0</v>
      </c>
      <c r="AE416" s="153" t="e">
        <f t="shared" si="941"/>
        <v>#DIV/0!</v>
      </c>
      <c r="AF416" s="153">
        <f t="shared" si="941"/>
        <v>0</v>
      </c>
      <c r="AG416" s="153">
        <f t="shared" si="941"/>
        <v>0</v>
      </c>
      <c r="AH416" s="153" t="e">
        <f t="shared" si="941"/>
        <v>#DIV/0!</v>
      </c>
      <c r="AI416" s="153">
        <f t="shared" si="941"/>
        <v>0</v>
      </c>
      <c r="AJ416" s="153">
        <f t="shared" si="941"/>
        <v>0</v>
      </c>
      <c r="AK416" s="153" t="e">
        <f t="shared" si="941"/>
        <v>#DIV/0!</v>
      </c>
      <c r="AL416" s="153">
        <f t="shared" si="941"/>
        <v>0</v>
      </c>
      <c r="AM416" s="153">
        <f t="shared" si="941"/>
        <v>0</v>
      </c>
      <c r="AN416" s="153" t="e">
        <f t="shared" si="941"/>
        <v>#DIV/0!</v>
      </c>
      <c r="AO416" s="153">
        <f t="shared" si="941"/>
        <v>0</v>
      </c>
      <c r="AP416" s="153">
        <v>0</v>
      </c>
      <c r="AQ416" s="153" t="e">
        <f t="shared" si="937"/>
        <v>#DIV/0!</v>
      </c>
      <c r="AR416" s="158"/>
    </row>
    <row r="417" spans="1:44" s="161" customFormat="1" ht="15.6">
      <c r="A417" s="333"/>
      <c r="B417" s="333"/>
      <c r="C417" s="333"/>
      <c r="D417" s="152" t="s">
        <v>43</v>
      </c>
      <c r="E417" s="137">
        <f t="shared" si="940"/>
        <v>150</v>
      </c>
      <c r="F417" s="137">
        <f t="shared" si="940"/>
        <v>65</v>
      </c>
      <c r="G417" s="153">
        <f t="shared" si="925"/>
        <v>43.333333333333336</v>
      </c>
      <c r="H417" s="153">
        <f t="shared" ref="H417:AO418" si="942">H325</f>
        <v>0</v>
      </c>
      <c r="I417" s="153">
        <f t="shared" si="942"/>
        <v>0</v>
      </c>
      <c r="J417" s="153" t="e">
        <f t="shared" si="942"/>
        <v>#DIV/0!</v>
      </c>
      <c r="K417" s="153">
        <f t="shared" si="942"/>
        <v>0</v>
      </c>
      <c r="L417" s="153">
        <f t="shared" si="942"/>
        <v>0</v>
      </c>
      <c r="M417" s="153" t="e">
        <f t="shared" si="942"/>
        <v>#DIV/0!</v>
      </c>
      <c r="N417" s="153">
        <f t="shared" si="942"/>
        <v>25</v>
      </c>
      <c r="O417" s="153">
        <f t="shared" si="942"/>
        <v>25</v>
      </c>
      <c r="P417" s="153">
        <f t="shared" si="942"/>
        <v>100</v>
      </c>
      <c r="Q417" s="153">
        <f t="shared" si="942"/>
        <v>10</v>
      </c>
      <c r="R417" s="153">
        <f t="shared" si="942"/>
        <v>10</v>
      </c>
      <c r="S417" s="153">
        <f t="shared" si="942"/>
        <v>100</v>
      </c>
      <c r="T417" s="153">
        <f t="shared" si="942"/>
        <v>0</v>
      </c>
      <c r="U417" s="153">
        <f t="shared" si="942"/>
        <v>0</v>
      </c>
      <c r="V417" s="153" t="e">
        <f t="shared" si="942"/>
        <v>#DIV/0!</v>
      </c>
      <c r="W417" s="153">
        <f t="shared" si="942"/>
        <v>55</v>
      </c>
      <c r="X417" s="153">
        <f t="shared" si="942"/>
        <v>30</v>
      </c>
      <c r="Y417" s="153">
        <f t="shared" si="942"/>
        <v>54.54545454545454</v>
      </c>
      <c r="Z417" s="153">
        <f t="shared" si="942"/>
        <v>0</v>
      </c>
      <c r="AA417" s="153">
        <f t="shared" si="942"/>
        <v>0</v>
      </c>
      <c r="AB417" s="153" t="e">
        <f t="shared" si="942"/>
        <v>#DIV/0!</v>
      </c>
      <c r="AC417" s="153">
        <f t="shared" si="942"/>
        <v>0</v>
      </c>
      <c r="AD417" s="153">
        <f t="shared" si="942"/>
        <v>0</v>
      </c>
      <c r="AE417" s="153" t="e">
        <f t="shared" si="942"/>
        <v>#DIV/0!</v>
      </c>
      <c r="AF417" s="153">
        <f t="shared" si="942"/>
        <v>0</v>
      </c>
      <c r="AG417" s="153">
        <f t="shared" si="942"/>
        <v>0</v>
      </c>
      <c r="AH417" s="153" t="e">
        <f t="shared" si="942"/>
        <v>#DIV/0!</v>
      </c>
      <c r="AI417" s="153">
        <f t="shared" si="942"/>
        <v>10</v>
      </c>
      <c r="AJ417" s="153">
        <f t="shared" si="942"/>
        <v>0</v>
      </c>
      <c r="AK417" s="153">
        <f t="shared" si="942"/>
        <v>0</v>
      </c>
      <c r="AL417" s="153">
        <f t="shared" si="942"/>
        <v>50</v>
      </c>
      <c r="AM417" s="153">
        <f t="shared" si="942"/>
        <v>0</v>
      </c>
      <c r="AN417" s="153">
        <f t="shared" si="942"/>
        <v>0</v>
      </c>
      <c r="AO417" s="153">
        <f t="shared" si="942"/>
        <v>0</v>
      </c>
      <c r="AP417" s="153">
        <f>SUM(AP299)</f>
        <v>0</v>
      </c>
      <c r="AQ417" s="153" t="e">
        <f t="shared" si="937"/>
        <v>#DIV/0!</v>
      </c>
      <c r="AR417" s="158"/>
    </row>
    <row r="418" spans="1:44" s="161" customFormat="1" ht="31.2">
      <c r="A418" s="333"/>
      <c r="B418" s="333"/>
      <c r="C418" s="333"/>
      <c r="D418" s="152" t="s">
        <v>308</v>
      </c>
      <c r="E418" s="137">
        <f t="shared" si="940"/>
        <v>0</v>
      </c>
      <c r="F418" s="137">
        <f t="shared" si="940"/>
        <v>0</v>
      </c>
      <c r="G418" s="153" t="e">
        <f t="shared" si="925"/>
        <v>#DIV/0!</v>
      </c>
      <c r="H418" s="153">
        <f t="shared" si="942"/>
        <v>0</v>
      </c>
      <c r="I418" s="153">
        <f t="shared" si="942"/>
        <v>0</v>
      </c>
      <c r="J418" s="153" t="e">
        <f t="shared" si="942"/>
        <v>#DIV/0!</v>
      </c>
      <c r="K418" s="153">
        <f t="shared" si="942"/>
        <v>0</v>
      </c>
      <c r="L418" s="153">
        <f t="shared" si="942"/>
        <v>0</v>
      </c>
      <c r="M418" s="153" t="e">
        <f t="shared" si="942"/>
        <v>#DIV/0!</v>
      </c>
      <c r="N418" s="153">
        <f t="shared" si="942"/>
        <v>0</v>
      </c>
      <c r="O418" s="153">
        <f t="shared" si="942"/>
        <v>0</v>
      </c>
      <c r="P418" s="153" t="e">
        <f t="shared" si="942"/>
        <v>#DIV/0!</v>
      </c>
      <c r="Q418" s="153">
        <f t="shared" si="942"/>
        <v>0</v>
      </c>
      <c r="R418" s="153">
        <f t="shared" si="942"/>
        <v>0</v>
      </c>
      <c r="S418" s="153" t="e">
        <f t="shared" si="942"/>
        <v>#DIV/0!</v>
      </c>
      <c r="T418" s="153">
        <f t="shared" si="942"/>
        <v>0</v>
      </c>
      <c r="U418" s="153">
        <f t="shared" si="942"/>
        <v>0</v>
      </c>
      <c r="V418" s="153" t="e">
        <f t="shared" si="942"/>
        <v>#DIV/0!</v>
      </c>
      <c r="W418" s="153">
        <f t="shared" si="942"/>
        <v>0</v>
      </c>
      <c r="X418" s="153">
        <f t="shared" si="942"/>
        <v>0</v>
      </c>
      <c r="Y418" s="153" t="e">
        <f t="shared" si="942"/>
        <v>#DIV/0!</v>
      </c>
      <c r="Z418" s="153">
        <f t="shared" si="942"/>
        <v>0</v>
      </c>
      <c r="AA418" s="153">
        <f t="shared" si="942"/>
        <v>0</v>
      </c>
      <c r="AB418" s="153" t="e">
        <f t="shared" si="942"/>
        <v>#DIV/0!</v>
      </c>
      <c r="AC418" s="153">
        <f t="shared" si="942"/>
        <v>0</v>
      </c>
      <c r="AD418" s="153">
        <f t="shared" si="942"/>
        <v>0</v>
      </c>
      <c r="AE418" s="153" t="e">
        <f t="shared" si="942"/>
        <v>#DIV/0!</v>
      </c>
      <c r="AF418" s="153">
        <f t="shared" si="942"/>
        <v>0</v>
      </c>
      <c r="AG418" s="153">
        <f t="shared" si="942"/>
        <v>0</v>
      </c>
      <c r="AH418" s="153" t="e">
        <f t="shared" si="942"/>
        <v>#DIV/0!</v>
      </c>
      <c r="AI418" s="153">
        <f t="shared" si="942"/>
        <v>0</v>
      </c>
      <c r="AJ418" s="153">
        <f t="shared" si="942"/>
        <v>0</v>
      </c>
      <c r="AK418" s="153" t="e">
        <f t="shared" si="942"/>
        <v>#DIV/0!</v>
      </c>
      <c r="AL418" s="153">
        <f t="shared" si="942"/>
        <v>0</v>
      </c>
      <c r="AM418" s="153">
        <f t="shared" si="942"/>
        <v>0</v>
      </c>
      <c r="AN418" s="153" t="e">
        <f t="shared" si="942"/>
        <v>#DIV/0!</v>
      </c>
      <c r="AO418" s="153">
        <f t="shared" si="942"/>
        <v>0</v>
      </c>
      <c r="AP418" s="153">
        <v>0</v>
      </c>
      <c r="AQ418" s="153" t="e">
        <f t="shared" si="937"/>
        <v>#DIV/0!</v>
      </c>
      <c r="AR418" s="158"/>
    </row>
    <row r="419" spans="1:44" s="161" customFormat="1" ht="15.6">
      <c r="A419" s="333" t="s">
        <v>444</v>
      </c>
      <c r="B419" s="333"/>
      <c r="C419" s="333"/>
      <c r="D419" s="182" t="s">
        <v>307</v>
      </c>
      <c r="E419" s="137">
        <f>E420+E421+E423</f>
        <v>831.28</v>
      </c>
      <c r="F419" s="137">
        <f>F420+F421+F423</f>
        <v>356.7</v>
      </c>
      <c r="G419" s="137">
        <f t="shared" si="925"/>
        <v>42.909729573669523</v>
      </c>
      <c r="H419" s="137">
        <f>H420+H421+H423</f>
        <v>0</v>
      </c>
      <c r="I419" s="137">
        <f>I420+I421+I423</f>
        <v>0</v>
      </c>
      <c r="J419" s="137" t="e">
        <f t="shared" ref="J419" si="943">(I419/H419)*100</f>
        <v>#DIV/0!</v>
      </c>
      <c r="K419" s="137">
        <f>K420+K421+K423</f>
        <v>0</v>
      </c>
      <c r="L419" s="137">
        <f>L420+L421+L423</f>
        <v>0</v>
      </c>
      <c r="M419" s="137" t="e">
        <f t="shared" ref="M419" si="944">(L419/K419)*100</f>
        <v>#DIV/0!</v>
      </c>
      <c r="N419" s="137">
        <f>N420+N421+N423</f>
        <v>0</v>
      </c>
      <c r="O419" s="137">
        <f>O420+O421+O423</f>
        <v>0</v>
      </c>
      <c r="P419" s="137" t="e">
        <f t="shared" ref="P419" si="945">(O419/N419)*100</f>
        <v>#DIV/0!</v>
      </c>
      <c r="Q419" s="137">
        <f>Q420+Q421+Q423</f>
        <v>0</v>
      </c>
      <c r="R419" s="137">
        <f>R420+R421+R423</f>
        <v>0</v>
      </c>
      <c r="S419" s="137" t="e">
        <f t="shared" ref="S419" si="946">(R419/Q419)*100</f>
        <v>#DIV/0!</v>
      </c>
      <c r="T419" s="137">
        <f>T420+T421+T423</f>
        <v>0</v>
      </c>
      <c r="U419" s="137">
        <f>U420+U421+U423</f>
        <v>0</v>
      </c>
      <c r="V419" s="137" t="e">
        <f t="shared" ref="V419" si="947">(U419/T419)*100</f>
        <v>#DIV/0!</v>
      </c>
      <c r="W419" s="137">
        <f>W420+W421+W423</f>
        <v>300</v>
      </c>
      <c r="X419" s="137">
        <f>X420+X421+X423</f>
        <v>356.7</v>
      </c>
      <c r="Y419" s="137">
        <f t="shared" ref="Y419" si="948">(X419/W419)*100</f>
        <v>118.9</v>
      </c>
      <c r="Z419" s="137">
        <f>Z420+Z421+Z423</f>
        <v>300.04000000000002</v>
      </c>
      <c r="AA419" s="137">
        <f>AA420+AA421+AA423</f>
        <v>0</v>
      </c>
      <c r="AB419" s="137">
        <f t="shared" ref="AB419" si="949">(AA419/Z419)*100</f>
        <v>0</v>
      </c>
      <c r="AC419" s="137">
        <f>AC420+AC421+AC423</f>
        <v>231.23999999999998</v>
      </c>
      <c r="AD419" s="137">
        <f>AD420+AD421+AD423</f>
        <v>0</v>
      </c>
      <c r="AE419" s="137">
        <f t="shared" ref="AE419" si="950">(AD419/AC419)*100</f>
        <v>0</v>
      </c>
      <c r="AF419" s="137">
        <f>AF420+AF421+AF423</f>
        <v>0</v>
      </c>
      <c r="AG419" s="137">
        <f>AG420+AG421+AG423</f>
        <v>0</v>
      </c>
      <c r="AH419" s="137" t="e">
        <f t="shared" ref="AH419" si="951">(AG419/AF419)*100</f>
        <v>#DIV/0!</v>
      </c>
      <c r="AI419" s="137">
        <f>AI420+AI421+AI423</f>
        <v>0</v>
      </c>
      <c r="AJ419" s="137">
        <f>AJ420+AJ421+AJ423</f>
        <v>0</v>
      </c>
      <c r="AK419" s="137" t="e">
        <f t="shared" ref="AK419" si="952">(AJ419/AI419)*100</f>
        <v>#DIV/0!</v>
      </c>
      <c r="AL419" s="137">
        <f>AL420+AL421+AL423</f>
        <v>0</v>
      </c>
      <c r="AM419" s="137">
        <f>AM420+AM421+AM423</f>
        <v>0</v>
      </c>
      <c r="AN419" s="137" t="e">
        <f t="shared" ref="AN419" si="953">(AM419/AL419)*100</f>
        <v>#DIV/0!</v>
      </c>
      <c r="AO419" s="137">
        <f>AO420+AO421+AO423</f>
        <v>0</v>
      </c>
      <c r="AP419" s="137">
        <f>AP420+AP421+AP423</f>
        <v>0</v>
      </c>
      <c r="AQ419" s="137" t="e">
        <f t="shared" si="937"/>
        <v>#DIV/0!</v>
      </c>
      <c r="AR419" s="195"/>
    </row>
    <row r="420" spans="1:44" s="161" customFormat="1" ht="31.2">
      <c r="A420" s="333"/>
      <c r="B420" s="333"/>
      <c r="C420" s="333"/>
      <c r="D420" s="152" t="s">
        <v>2</v>
      </c>
      <c r="E420" s="137">
        <f t="shared" ref="E420:F423" si="954">H420+K420+N420+Q420+T420+W420+Z420+AC420+AF420+AI420+AL420+AO420</f>
        <v>275.64</v>
      </c>
      <c r="F420" s="137">
        <f t="shared" si="954"/>
        <v>145.1</v>
      </c>
      <c r="G420" s="153">
        <f t="shared" si="925"/>
        <v>52.641126106515742</v>
      </c>
      <c r="H420" s="153">
        <f t="shared" ref="H420:U423" si="955">H128+H226</f>
        <v>0</v>
      </c>
      <c r="I420" s="153">
        <f t="shared" si="955"/>
        <v>0</v>
      </c>
      <c r="J420" s="153" t="e">
        <f t="shared" si="955"/>
        <v>#DIV/0!</v>
      </c>
      <c r="K420" s="153">
        <f t="shared" si="955"/>
        <v>0</v>
      </c>
      <c r="L420" s="153">
        <f t="shared" si="955"/>
        <v>0</v>
      </c>
      <c r="M420" s="153" t="e">
        <f t="shared" si="955"/>
        <v>#DIV/0!</v>
      </c>
      <c r="N420" s="153">
        <f t="shared" si="955"/>
        <v>0</v>
      </c>
      <c r="O420" s="153">
        <f t="shared" si="955"/>
        <v>0</v>
      </c>
      <c r="P420" s="153" t="e">
        <f t="shared" si="955"/>
        <v>#DIV/0!</v>
      </c>
      <c r="Q420" s="153">
        <f t="shared" si="955"/>
        <v>0</v>
      </c>
      <c r="R420" s="153">
        <f t="shared" si="955"/>
        <v>0</v>
      </c>
      <c r="S420" s="153" t="e">
        <f t="shared" si="955"/>
        <v>#DIV/0!</v>
      </c>
      <c r="T420" s="153">
        <v>0</v>
      </c>
      <c r="U420" s="153">
        <v>0</v>
      </c>
      <c r="V420" s="153" t="e">
        <f>V128+V226</f>
        <v>#DIV/0!</v>
      </c>
      <c r="W420" s="153">
        <v>100</v>
      </c>
      <c r="X420" s="153">
        <v>145.1</v>
      </c>
      <c r="Y420" s="153">
        <f t="shared" ref="X420:Y423" si="956">Y128+Y226</f>
        <v>121.03961148025502</v>
      </c>
      <c r="Z420" s="153">
        <v>100.04</v>
      </c>
      <c r="AA420" s="153">
        <f t="shared" ref="AA420:AB423" si="957">AA128+AA226</f>
        <v>0</v>
      </c>
      <c r="AB420" s="153" t="e">
        <f t="shared" si="957"/>
        <v>#DIV/0!</v>
      </c>
      <c r="AC420" s="153">
        <v>75.599999999999994</v>
      </c>
      <c r="AD420" s="153">
        <f t="shared" ref="AD420:AE423" si="958">AD128+AD226</f>
        <v>0</v>
      </c>
      <c r="AE420" s="153">
        <f t="shared" si="958"/>
        <v>0</v>
      </c>
      <c r="AF420" s="153">
        <v>0</v>
      </c>
      <c r="AG420" s="153">
        <f t="shared" ref="AG420:AH423" si="959">AG128+AG226</f>
        <v>0</v>
      </c>
      <c r="AH420" s="153" t="e">
        <f t="shared" si="959"/>
        <v>#DIV/0!</v>
      </c>
      <c r="AI420" s="153">
        <v>0</v>
      </c>
      <c r="AJ420" s="153">
        <f t="shared" ref="AJ420:AK423" si="960">AJ128+AJ226</f>
        <v>0</v>
      </c>
      <c r="AK420" s="153" t="e">
        <f t="shared" si="960"/>
        <v>#DIV/0!</v>
      </c>
      <c r="AL420" s="153">
        <v>0</v>
      </c>
      <c r="AM420" s="153">
        <f t="shared" ref="AM420:AN423" si="961">AM128+AM226</f>
        <v>0</v>
      </c>
      <c r="AN420" s="153" t="e">
        <f t="shared" si="961"/>
        <v>#DIV/0!</v>
      </c>
      <c r="AO420" s="153">
        <v>0</v>
      </c>
      <c r="AP420" s="153">
        <f>AP128+AP226</f>
        <v>0</v>
      </c>
      <c r="AQ420" s="153" t="e">
        <f>AQ128+AQ226</f>
        <v>#DIV/0!</v>
      </c>
      <c r="AR420" s="158"/>
    </row>
    <row r="421" spans="1:44" s="161" customFormat="1" ht="15.6">
      <c r="A421" s="333"/>
      <c r="B421" s="333"/>
      <c r="C421" s="333"/>
      <c r="D421" s="152" t="s">
        <v>43</v>
      </c>
      <c r="E421" s="137">
        <f t="shared" si="954"/>
        <v>555.64</v>
      </c>
      <c r="F421" s="137">
        <f t="shared" si="954"/>
        <v>211.6</v>
      </c>
      <c r="G421" s="153">
        <f t="shared" si="925"/>
        <v>38.082211503851418</v>
      </c>
      <c r="H421" s="153">
        <f t="shared" si="955"/>
        <v>0</v>
      </c>
      <c r="I421" s="153">
        <f t="shared" si="955"/>
        <v>0</v>
      </c>
      <c r="J421" s="153" t="e">
        <f t="shared" si="955"/>
        <v>#DIV/0!</v>
      </c>
      <c r="K421" s="153">
        <f t="shared" si="955"/>
        <v>0</v>
      </c>
      <c r="L421" s="153">
        <f t="shared" si="955"/>
        <v>0</v>
      </c>
      <c r="M421" s="153" t="e">
        <f t="shared" si="955"/>
        <v>#DIV/0!</v>
      </c>
      <c r="N421" s="153">
        <f t="shared" si="955"/>
        <v>0</v>
      </c>
      <c r="O421" s="153">
        <f t="shared" si="955"/>
        <v>0</v>
      </c>
      <c r="P421" s="153" t="e">
        <f t="shared" si="955"/>
        <v>#DIV/0!</v>
      </c>
      <c r="Q421" s="153">
        <f t="shared" si="955"/>
        <v>0</v>
      </c>
      <c r="R421" s="153">
        <f t="shared" si="955"/>
        <v>0</v>
      </c>
      <c r="S421" s="153" t="e">
        <f t="shared" si="955"/>
        <v>#DIV/0!</v>
      </c>
      <c r="T421" s="153">
        <f t="shared" si="955"/>
        <v>0</v>
      </c>
      <c r="U421" s="153">
        <f t="shared" si="955"/>
        <v>0</v>
      </c>
      <c r="V421" s="153" t="e">
        <f>V129+V227</f>
        <v>#DIV/0!</v>
      </c>
      <c r="W421" s="153">
        <f>100+100</f>
        <v>200</v>
      </c>
      <c r="X421" s="153">
        <f>66+145.6</f>
        <v>211.6</v>
      </c>
      <c r="Y421" s="153" t="e">
        <f t="shared" si="956"/>
        <v>#DIV/0!</v>
      </c>
      <c r="Z421" s="153">
        <f>100+100</f>
        <v>200</v>
      </c>
      <c r="AA421" s="153">
        <f t="shared" si="957"/>
        <v>0</v>
      </c>
      <c r="AB421" s="153" t="e">
        <f t="shared" si="957"/>
        <v>#DIV/0!</v>
      </c>
      <c r="AC421" s="153">
        <f>75.6+80.04</f>
        <v>155.63999999999999</v>
      </c>
      <c r="AD421" s="153">
        <f t="shared" si="958"/>
        <v>0</v>
      </c>
      <c r="AE421" s="153" t="e">
        <f t="shared" si="958"/>
        <v>#DIV/0!</v>
      </c>
      <c r="AF421" s="153">
        <f>AF129+AF227</f>
        <v>0</v>
      </c>
      <c r="AG421" s="153">
        <f t="shared" si="959"/>
        <v>0</v>
      </c>
      <c r="AH421" s="153" t="e">
        <f t="shared" si="959"/>
        <v>#DIV/0!</v>
      </c>
      <c r="AI421" s="153">
        <f>AI129+AI227</f>
        <v>0</v>
      </c>
      <c r="AJ421" s="153">
        <f t="shared" si="960"/>
        <v>0</v>
      </c>
      <c r="AK421" s="153" t="e">
        <f t="shared" si="960"/>
        <v>#DIV/0!</v>
      </c>
      <c r="AL421" s="153">
        <f>AL129+AL227</f>
        <v>0</v>
      </c>
      <c r="AM421" s="153">
        <f t="shared" si="961"/>
        <v>0</v>
      </c>
      <c r="AN421" s="153" t="e">
        <f t="shared" si="961"/>
        <v>#DIV/0!</v>
      </c>
      <c r="AO421" s="153">
        <f>AO129+AO227</f>
        <v>0</v>
      </c>
      <c r="AP421" s="153">
        <f>AP101</f>
        <v>0</v>
      </c>
      <c r="AQ421" s="153" t="e">
        <f t="shared" ref="AQ421" si="962">(AP421/AO421)*100</f>
        <v>#DIV/0!</v>
      </c>
      <c r="AR421" s="158"/>
    </row>
    <row r="422" spans="1:44" s="161" customFormat="1" ht="46.8">
      <c r="A422" s="333"/>
      <c r="B422" s="333"/>
      <c r="C422" s="333"/>
      <c r="D422" s="152" t="s">
        <v>303</v>
      </c>
      <c r="E422" s="137">
        <f t="shared" si="954"/>
        <v>2181.1</v>
      </c>
      <c r="F422" s="137">
        <f t="shared" si="954"/>
        <v>2181.1</v>
      </c>
      <c r="G422" s="153">
        <f t="shared" si="925"/>
        <v>100</v>
      </c>
      <c r="H422" s="153">
        <f t="shared" si="955"/>
        <v>0</v>
      </c>
      <c r="I422" s="153">
        <f t="shared" si="955"/>
        <v>0</v>
      </c>
      <c r="J422" s="153" t="e">
        <f t="shared" si="955"/>
        <v>#DIV/0!</v>
      </c>
      <c r="K422" s="153">
        <f t="shared" si="955"/>
        <v>0</v>
      </c>
      <c r="L422" s="153">
        <f t="shared" si="955"/>
        <v>0</v>
      </c>
      <c r="M422" s="153" t="e">
        <f t="shared" si="955"/>
        <v>#DIV/0!</v>
      </c>
      <c r="N422" s="153">
        <f t="shared" si="955"/>
        <v>0</v>
      </c>
      <c r="O422" s="153">
        <f t="shared" si="955"/>
        <v>0</v>
      </c>
      <c r="P422" s="153" t="e">
        <f t="shared" si="955"/>
        <v>#DIV/0!</v>
      </c>
      <c r="Q422" s="153">
        <f t="shared" si="955"/>
        <v>0</v>
      </c>
      <c r="R422" s="153">
        <f t="shared" si="955"/>
        <v>0</v>
      </c>
      <c r="S422" s="153" t="e">
        <f t="shared" si="955"/>
        <v>#DIV/0!</v>
      </c>
      <c r="T422" s="153">
        <f t="shared" si="955"/>
        <v>0</v>
      </c>
      <c r="U422" s="153">
        <f t="shared" si="955"/>
        <v>0</v>
      </c>
      <c r="V422" s="153" t="e">
        <f>V130+V228</f>
        <v>#DIV/0!</v>
      </c>
      <c r="W422" s="153">
        <f>W130+W228</f>
        <v>2181.1</v>
      </c>
      <c r="X422" s="153">
        <f t="shared" si="956"/>
        <v>2181.1</v>
      </c>
      <c r="Y422" s="153" t="e">
        <f t="shared" si="956"/>
        <v>#DIV/0!</v>
      </c>
      <c r="Z422" s="153">
        <f>Z130+Z228</f>
        <v>0</v>
      </c>
      <c r="AA422" s="153">
        <f t="shared" si="957"/>
        <v>0</v>
      </c>
      <c r="AB422" s="153" t="e">
        <f t="shared" si="957"/>
        <v>#DIV/0!</v>
      </c>
      <c r="AC422" s="153">
        <v>0</v>
      </c>
      <c r="AD422" s="153">
        <f t="shared" si="958"/>
        <v>0</v>
      </c>
      <c r="AE422" s="153">
        <f t="shared" si="958"/>
        <v>0</v>
      </c>
      <c r="AF422" s="153">
        <v>0</v>
      </c>
      <c r="AG422" s="153">
        <f t="shared" si="959"/>
        <v>0</v>
      </c>
      <c r="AH422" s="153" t="e">
        <f t="shared" si="959"/>
        <v>#DIV/0!</v>
      </c>
      <c r="AI422" s="153">
        <v>0</v>
      </c>
      <c r="AJ422" s="153">
        <f t="shared" si="960"/>
        <v>0</v>
      </c>
      <c r="AK422" s="153" t="e">
        <f t="shared" si="960"/>
        <v>#DIV/0!</v>
      </c>
      <c r="AL422" s="153">
        <v>0</v>
      </c>
      <c r="AM422" s="153">
        <f t="shared" si="961"/>
        <v>0</v>
      </c>
      <c r="AN422" s="153" t="e">
        <f t="shared" si="961"/>
        <v>#DIV/0!</v>
      </c>
      <c r="AO422" s="153">
        <f>AO130+AO228</f>
        <v>0</v>
      </c>
      <c r="AP422" s="153"/>
      <c r="AQ422" s="153"/>
      <c r="AR422" s="158"/>
    </row>
    <row r="423" spans="1:44" s="161" customFormat="1" ht="31.2">
      <c r="A423" s="333"/>
      <c r="B423" s="333"/>
      <c r="C423" s="333"/>
      <c r="D423" s="152" t="s">
        <v>308</v>
      </c>
      <c r="E423" s="137">
        <f t="shared" si="954"/>
        <v>0</v>
      </c>
      <c r="F423" s="137">
        <f t="shared" si="954"/>
        <v>0</v>
      </c>
      <c r="G423" s="153" t="e">
        <f t="shared" si="925"/>
        <v>#DIV/0!</v>
      </c>
      <c r="H423" s="153">
        <f t="shared" si="955"/>
        <v>0</v>
      </c>
      <c r="I423" s="153">
        <f t="shared" si="955"/>
        <v>0</v>
      </c>
      <c r="J423" s="153" t="e">
        <f t="shared" si="955"/>
        <v>#DIV/0!</v>
      </c>
      <c r="K423" s="153">
        <f t="shared" si="955"/>
        <v>0</v>
      </c>
      <c r="L423" s="153">
        <f t="shared" si="955"/>
        <v>0</v>
      </c>
      <c r="M423" s="153" t="e">
        <f t="shared" si="955"/>
        <v>#DIV/0!</v>
      </c>
      <c r="N423" s="153">
        <f t="shared" si="955"/>
        <v>0</v>
      </c>
      <c r="O423" s="153">
        <f t="shared" si="955"/>
        <v>0</v>
      </c>
      <c r="P423" s="153" t="e">
        <f t="shared" si="955"/>
        <v>#DIV/0!</v>
      </c>
      <c r="Q423" s="153">
        <f t="shared" si="955"/>
        <v>0</v>
      </c>
      <c r="R423" s="153">
        <f t="shared" si="955"/>
        <v>0</v>
      </c>
      <c r="S423" s="153" t="e">
        <f t="shared" si="955"/>
        <v>#DIV/0!</v>
      </c>
      <c r="T423" s="153">
        <f t="shared" si="955"/>
        <v>0</v>
      </c>
      <c r="U423" s="153">
        <f t="shared" si="955"/>
        <v>0</v>
      </c>
      <c r="V423" s="153" t="e">
        <f>V131+V229</f>
        <v>#DIV/0!</v>
      </c>
      <c r="W423" s="153">
        <f>W131+W229</f>
        <v>0</v>
      </c>
      <c r="X423" s="153">
        <f t="shared" si="956"/>
        <v>0</v>
      </c>
      <c r="Y423" s="153" t="e">
        <f t="shared" si="956"/>
        <v>#DIV/0!</v>
      </c>
      <c r="Z423" s="153">
        <f>Z131+Z229</f>
        <v>0</v>
      </c>
      <c r="AA423" s="153">
        <f t="shared" si="957"/>
        <v>0</v>
      </c>
      <c r="AB423" s="153" t="e">
        <f t="shared" si="957"/>
        <v>#DIV/0!</v>
      </c>
      <c r="AC423" s="153">
        <f>AC131+AC229</f>
        <v>0</v>
      </c>
      <c r="AD423" s="153">
        <f t="shared" si="958"/>
        <v>0</v>
      </c>
      <c r="AE423" s="153" t="e">
        <f t="shared" si="958"/>
        <v>#DIV/0!</v>
      </c>
      <c r="AF423" s="153">
        <f>AF131+AF229</f>
        <v>0</v>
      </c>
      <c r="AG423" s="153">
        <f t="shared" si="959"/>
        <v>0</v>
      </c>
      <c r="AH423" s="153" t="e">
        <f t="shared" si="959"/>
        <v>#DIV/0!</v>
      </c>
      <c r="AI423" s="153">
        <f>AI131+AI229</f>
        <v>0</v>
      </c>
      <c r="AJ423" s="153">
        <f t="shared" si="960"/>
        <v>0</v>
      </c>
      <c r="AK423" s="153" t="e">
        <f t="shared" si="960"/>
        <v>#DIV/0!</v>
      </c>
      <c r="AL423" s="153">
        <f>AL131+AL229</f>
        <v>0</v>
      </c>
      <c r="AM423" s="153">
        <f t="shared" si="961"/>
        <v>0</v>
      </c>
      <c r="AN423" s="153" t="e">
        <f t="shared" si="961"/>
        <v>#DIV/0!</v>
      </c>
      <c r="AO423" s="153">
        <f>AO131+AO229</f>
        <v>0</v>
      </c>
      <c r="AP423" s="153">
        <f>AP102</f>
        <v>0</v>
      </c>
      <c r="AQ423" s="153" t="e">
        <f t="shared" ref="AQ423:AQ424" si="963">(AP423/AO423)*100</f>
        <v>#DIV/0!</v>
      </c>
      <c r="AR423" s="158"/>
    </row>
    <row r="424" spans="1:44" s="161" customFormat="1" ht="15.6">
      <c r="A424" s="333" t="s">
        <v>445</v>
      </c>
      <c r="B424" s="333"/>
      <c r="C424" s="333"/>
      <c r="D424" s="182" t="s">
        <v>307</v>
      </c>
      <c r="E424" s="137">
        <f>E425+E426+E428</f>
        <v>655</v>
      </c>
      <c r="F424" s="137">
        <f>F425+F426+F428</f>
        <v>581.5</v>
      </c>
      <c r="G424" s="137">
        <f t="shared" si="925"/>
        <v>88.778625954198475</v>
      </c>
      <c r="H424" s="137">
        <f>H425+H426+H428</f>
        <v>0</v>
      </c>
      <c r="I424" s="137">
        <f>I425+I426+I428</f>
        <v>0</v>
      </c>
      <c r="J424" s="137" t="e">
        <f t="shared" ref="J424" si="964">(I424/H424)*100</f>
        <v>#DIV/0!</v>
      </c>
      <c r="K424" s="137">
        <f>K425+K426+K428</f>
        <v>0</v>
      </c>
      <c r="L424" s="137">
        <f>L425+L426+L428</f>
        <v>0</v>
      </c>
      <c r="M424" s="137" t="e">
        <f t="shared" ref="M424" si="965">(L424/K424)*100</f>
        <v>#DIV/0!</v>
      </c>
      <c r="N424" s="137">
        <f>N425+N426+N428</f>
        <v>0</v>
      </c>
      <c r="O424" s="137">
        <f>O425+O426+O428</f>
        <v>0</v>
      </c>
      <c r="P424" s="137" t="e">
        <f t="shared" ref="P424" si="966">(O424/N424)*100</f>
        <v>#DIV/0!</v>
      </c>
      <c r="Q424" s="137">
        <f>Q425+Q426+Q428</f>
        <v>0</v>
      </c>
      <c r="R424" s="137">
        <f>R425+R426+R428</f>
        <v>0</v>
      </c>
      <c r="S424" s="137" t="e">
        <f t="shared" ref="S424" si="967">(R424/Q424)*100</f>
        <v>#DIV/0!</v>
      </c>
      <c r="T424" s="137">
        <f>T425+T426+T428</f>
        <v>0</v>
      </c>
      <c r="U424" s="137">
        <f>U425+U426+U428</f>
        <v>0</v>
      </c>
      <c r="V424" s="137" t="e">
        <f t="shared" ref="V424" si="968">(U424/T424)*100</f>
        <v>#DIV/0!</v>
      </c>
      <c r="W424" s="137">
        <f>W425+W426+W428</f>
        <v>322.5</v>
      </c>
      <c r="X424" s="137">
        <f>X425+X426+X428</f>
        <v>581.5</v>
      </c>
      <c r="Y424" s="137">
        <f t="shared" ref="Y424" si="969">(X424/W424)*100</f>
        <v>180.31007751937983</v>
      </c>
      <c r="Z424" s="137">
        <f>Z425+Z426+Z428</f>
        <v>170</v>
      </c>
      <c r="AA424" s="137">
        <f>AA425+AA426+AA428</f>
        <v>0</v>
      </c>
      <c r="AB424" s="137">
        <f t="shared" ref="AB424" si="970">(AA424/Z424)*100</f>
        <v>0</v>
      </c>
      <c r="AC424" s="137">
        <f>AC425+AC426+AC428</f>
        <v>162.5</v>
      </c>
      <c r="AD424" s="137">
        <f>AD425+AD426+AD428</f>
        <v>0</v>
      </c>
      <c r="AE424" s="137">
        <f t="shared" ref="AE424" si="971">(AD424/AC424)*100</f>
        <v>0</v>
      </c>
      <c r="AF424" s="137">
        <f>AF425+AF426+AF428</f>
        <v>0</v>
      </c>
      <c r="AG424" s="137">
        <f>AG425+AG426+AG428</f>
        <v>0</v>
      </c>
      <c r="AH424" s="137" t="e">
        <f t="shared" ref="AH424" si="972">(AG424/AF424)*100</f>
        <v>#DIV/0!</v>
      </c>
      <c r="AI424" s="137">
        <f>AI425+AI426+AI428</f>
        <v>0</v>
      </c>
      <c r="AJ424" s="137">
        <f>AJ425+AJ426+AJ428</f>
        <v>0</v>
      </c>
      <c r="AK424" s="137" t="e">
        <f t="shared" ref="AK424" si="973">(AJ424/AI424)*100</f>
        <v>#DIV/0!</v>
      </c>
      <c r="AL424" s="137">
        <f>AL425+AL426+AL428</f>
        <v>0</v>
      </c>
      <c r="AM424" s="137">
        <f>AM425+AM426+AM428</f>
        <v>0</v>
      </c>
      <c r="AN424" s="137" t="e">
        <f t="shared" ref="AN424" si="974">(AM424/AL424)*100</f>
        <v>#DIV/0!</v>
      </c>
      <c r="AO424" s="137">
        <f>AO425+AO426+AO428</f>
        <v>0</v>
      </c>
      <c r="AP424" s="137">
        <f>AP425+AP426+AP428</f>
        <v>0</v>
      </c>
      <c r="AQ424" s="137" t="e">
        <f t="shared" si="963"/>
        <v>#DIV/0!</v>
      </c>
      <c r="AR424" s="195"/>
    </row>
    <row r="425" spans="1:44" s="161" customFormat="1" ht="31.2">
      <c r="A425" s="333"/>
      <c r="B425" s="333"/>
      <c r="C425" s="333"/>
      <c r="D425" s="152" t="s">
        <v>2</v>
      </c>
      <c r="E425" s="137">
        <f t="shared" ref="E425:F428" si="975">H425+K425+N425+Q425+T425+W425+Z425+AC425+AF425+AI425+AL425+AO425</f>
        <v>152.5</v>
      </c>
      <c r="F425" s="137">
        <f t="shared" si="975"/>
        <v>152.5</v>
      </c>
      <c r="G425" s="153">
        <f t="shared" si="925"/>
        <v>100</v>
      </c>
      <c r="H425" s="153">
        <f t="shared" ref="H425:U428" si="976">H133+H231</f>
        <v>0</v>
      </c>
      <c r="I425" s="153">
        <f t="shared" si="976"/>
        <v>0</v>
      </c>
      <c r="J425" s="153" t="e">
        <f t="shared" si="976"/>
        <v>#DIV/0!</v>
      </c>
      <c r="K425" s="153">
        <f t="shared" si="976"/>
        <v>0</v>
      </c>
      <c r="L425" s="153">
        <f t="shared" si="976"/>
        <v>0</v>
      </c>
      <c r="M425" s="153" t="e">
        <f t="shared" si="976"/>
        <v>#DIV/0!</v>
      </c>
      <c r="N425" s="153">
        <f t="shared" si="976"/>
        <v>0</v>
      </c>
      <c r="O425" s="153">
        <f t="shared" si="976"/>
        <v>0</v>
      </c>
      <c r="P425" s="153" t="e">
        <f t="shared" si="976"/>
        <v>#DIV/0!</v>
      </c>
      <c r="Q425" s="153">
        <f t="shared" si="976"/>
        <v>0</v>
      </c>
      <c r="R425" s="153">
        <f t="shared" si="976"/>
        <v>0</v>
      </c>
      <c r="S425" s="153" t="e">
        <f t="shared" si="976"/>
        <v>#DIV/0!</v>
      </c>
      <c r="T425" s="153">
        <v>0</v>
      </c>
      <c r="U425" s="153">
        <v>0</v>
      </c>
      <c r="V425" s="153" t="e">
        <f>V133+V231</f>
        <v>#DIV/0!</v>
      </c>
      <c r="W425" s="153">
        <v>152.5</v>
      </c>
      <c r="X425" s="153">
        <v>152.5</v>
      </c>
      <c r="Y425" s="153" t="e">
        <f t="shared" ref="X425:Y428" si="977">Y133+Y231</f>
        <v>#DIV/0!</v>
      </c>
      <c r="Z425" s="153">
        <v>0</v>
      </c>
      <c r="AA425" s="153">
        <f t="shared" ref="AA425:AB428" si="978">AA133+AA231</f>
        <v>0</v>
      </c>
      <c r="AB425" s="153">
        <f t="shared" si="978"/>
        <v>0</v>
      </c>
      <c r="AC425" s="153">
        <v>0</v>
      </c>
      <c r="AD425" s="153">
        <f t="shared" ref="AD425:AE428" si="979">AD133+AD231</f>
        <v>0</v>
      </c>
      <c r="AE425" s="153" t="e">
        <f t="shared" si="979"/>
        <v>#DIV/0!</v>
      </c>
      <c r="AF425" s="153">
        <v>0</v>
      </c>
      <c r="AG425" s="153">
        <f t="shared" ref="AG425:AH428" si="980">AG133+AG231</f>
        <v>0</v>
      </c>
      <c r="AH425" s="153" t="e">
        <f t="shared" si="980"/>
        <v>#DIV/0!</v>
      </c>
      <c r="AI425" s="153">
        <v>0</v>
      </c>
      <c r="AJ425" s="153">
        <f t="shared" ref="AJ425:AK428" si="981">AJ133+AJ231</f>
        <v>0</v>
      </c>
      <c r="AK425" s="153" t="e">
        <f t="shared" si="981"/>
        <v>#DIV/0!</v>
      </c>
      <c r="AL425" s="153">
        <v>0</v>
      </c>
      <c r="AM425" s="153">
        <f t="shared" ref="AM425:AN428" si="982">AM133+AM231</f>
        <v>0</v>
      </c>
      <c r="AN425" s="153" t="e">
        <f t="shared" si="982"/>
        <v>#DIV/0!</v>
      </c>
      <c r="AO425" s="153">
        <v>0</v>
      </c>
      <c r="AP425" s="153">
        <f>AP133+AP231</f>
        <v>0</v>
      </c>
      <c r="AQ425" s="153" t="e">
        <f>AQ133+AQ231</f>
        <v>#DIV/0!</v>
      </c>
      <c r="AR425" s="158"/>
    </row>
    <row r="426" spans="1:44" s="161" customFormat="1" ht="15.6">
      <c r="A426" s="333"/>
      <c r="B426" s="333"/>
      <c r="C426" s="333"/>
      <c r="D426" s="152" t="s">
        <v>43</v>
      </c>
      <c r="E426" s="137">
        <f t="shared" si="975"/>
        <v>502.5</v>
      </c>
      <c r="F426" s="137">
        <f t="shared" si="975"/>
        <v>429</v>
      </c>
      <c r="G426" s="153">
        <f t="shared" si="925"/>
        <v>85.373134328358219</v>
      </c>
      <c r="H426" s="153">
        <f t="shared" si="976"/>
        <v>0</v>
      </c>
      <c r="I426" s="153">
        <f t="shared" si="976"/>
        <v>0</v>
      </c>
      <c r="J426" s="153" t="e">
        <f t="shared" si="976"/>
        <v>#DIV/0!</v>
      </c>
      <c r="K426" s="153">
        <f t="shared" si="976"/>
        <v>0</v>
      </c>
      <c r="L426" s="153">
        <f t="shared" si="976"/>
        <v>0</v>
      </c>
      <c r="M426" s="153" t="e">
        <f t="shared" si="976"/>
        <v>#DIV/0!</v>
      </c>
      <c r="N426" s="153">
        <f t="shared" si="976"/>
        <v>0</v>
      </c>
      <c r="O426" s="153">
        <f t="shared" si="976"/>
        <v>0</v>
      </c>
      <c r="P426" s="153" t="e">
        <f t="shared" si="976"/>
        <v>#DIV/0!</v>
      </c>
      <c r="Q426" s="153">
        <f t="shared" si="976"/>
        <v>0</v>
      </c>
      <c r="R426" s="153">
        <f t="shared" si="976"/>
        <v>0</v>
      </c>
      <c r="S426" s="153" t="e">
        <f t="shared" si="976"/>
        <v>#DIV/0!</v>
      </c>
      <c r="T426" s="153">
        <f t="shared" si="976"/>
        <v>0</v>
      </c>
      <c r="U426" s="153">
        <f t="shared" si="976"/>
        <v>0</v>
      </c>
      <c r="V426" s="153" t="e">
        <f>V134+V232</f>
        <v>#DIV/0!</v>
      </c>
      <c r="W426" s="153">
        <f>50+120</f>
        <v>170</v>
      </c>
      <c r="X426" s="153">
        <f>350+79</f>
        <v>429</v>
      </c>
      <c r="Y426" s="153" t="e">
        <f t="shared" si="977"/>
        <v>#DIV/0!</v>
      </c>
      <c r="Z426" s="153">
        <f>50+120</f>
        <v>170</v>
      </c>
      <c r="AA426" s="153">
        <f t="shared" si="978"/>
        <v>0</v>
      </c>
      <c r="AB426" s="153" t="e">
        <f t="shared" si="978"/>
        <v>#DIV/0!</v>
      </c>
      <c r="AC426" s="153">
        <f>52.5+110</f>
        <v>162.5</v>
      </c>
      <c r="AD426" s="153">
        <f t="shared" si="979"/>
        <v>0</v>
      </c>
      <c r="AE426" s="153" t="e">
        <f t="shared" si="979"/>
        <v>#DIV/0!</v>
      </c>
      <c r="AF426" s="153">
        <v>0</v>
      </c>
      <c r="AG426" s="153">
        <f t="shared" si="980"/>
        <v>0</v>
      </c>
      <c r="AH426" s="153" t="e">
        <f t="shared" si="980"/>
        <v>#DIV/0!</v>
      </c>
      <c r="AI426" s="153">
        <f>AI134+AI232</f>
        <v>0</v>
      </c>
      <c r="AJ426" s="153">
        <f t="shared" si="981"/>
        <v>0</v>
      </c>
      <c r="AK426" s="153" t="e">
        <f t="shared" si="981"/>
        <v>#DIV/0!</v>
      </c>
      <c r="AL426" s="153">
        <f>AL134+AL232</f>
        <v>0</v>
      </c>
      <c r="AM426" s="153">
        <f t="shared" si="982"/>
        <v>0</v>
      </c>
      <c r="AN426" s="153" t="e">
        <f t="shared" si="982"/>
        <v>#DIV/0!</v>
      </c>
      <c r="AO426" s="153">
        <v>0</v>
      </c>
      <c r="AP426" s="153">
        <f>AP106</f>
        <v>0</v>
      </c>
      <c r="AQ426" s="153" t="e">
        <f t="shared" ref="AQ426" si="983">(AP426/AO426)*100</f>
        <v>#DIV/0!</v>
      </c>
      <c r="AR426" s="158"/>
    </row>
    <row r="427" spans="1:44" s="161" customFormat="1" ht="46.8">
      <c r="A427" s="333"/>
      <c r="B427" s="333"/>
      <c r="C427" s="333"/>
      <c r="D427" s="152" t="s">
        <v>303</v>
      </c>
      <c r="E427" s="137">
        <f t="shared" si="975"/>
        <v>0</v>
      </c>
      <c r="F427" s="137">
        <f t="shared" si="975"/>
        <v>0</v>
      </c>
      <c r="G427" s="153" t="e">
        <f t="shared" si="925"/>
        <v>#DIV/0!</v>
      </c>
      <c r="H427" s="153">
        <f t="shared" si="976"/>
        <v>0</v>
      </c>
      <c r="I427" s="153">
        <f t="shared" si="976"/>
        <v>0</v>
      </c>
      <c r="J427" s="153" t="e">
        <f t="shared" si="976"/>
        <v>#DIV/0!</v>
      </c>
      <c r="K427" s="153">
        <f t="shared" si="976"/>
        <v>0</v>
      </c>
      <c r="L427" s="153">
        <f t="shared" si="976"/>
        <v>0</v>
      </c>
      <c r="M427" s="153" t="e">
        <f t="shared" si="976"/>
        <v>#DIV/0!</v>
      </c>
      <c r="N427" s="153">
        <f t="shared" si="976"/>
        <v>0</v>
      </c>
      <c r="O427" s="153">
        <f t="shared" si="976"/>
        <v>0</v>
      </c>
      <c r="P427" s="153" t="e">
        <f t="shared" si="976"/>
        <v>#DIV/0!</v>
      </c>
      <c r="Q427" s="153">
        <f t="shared" si="976"/>
        <v>0</v>
      </c>
      <c r="R427" s="153">
        <f t="shared" si="976"/>
        <v>0</v>
      </c>
      <c r="S427" s="153" t="e">
        <f t="shared" si="976"/>
        <v>#DIV/0!</v>
      </c>
      <c r="T427" s="153">
        <f t="shared" si="976"/>
        <v>0</v>
      </c>
      <c r="U427" s="153">
        <f t="shared" si="976"/>
        <v>0</v>
      </c>
      <c r="V427" s="153" t="e">
        <f>V135+V233</f>
        <v>#DIV/0!</v>
      </c>
      <c r="W427" s="153">
        <f>W135+W233</f>
        <v>0</v>
      </c>
      <c r="X427" s="153">
        <f t="shared" si="977"/>
        <v>0</v>
      </c>
      <c r="Y427" s="153" t="e">
        <f t="shared" si="977"/>
        <v>#DIV/0!</v>
      </c>
      <c r="Z427" s="153">
        <v>0</v>
      </c>
      <c r="AA427" s="153">
        <f t="shared" si="978"/>
        <v>0</v>
      </c>
      <c r="AB427" s="153">
        <f t="shared" si="978"/>
        <v>0</v>
      </c>
      <c r="AC427" s="153">
        <v>0</v>
      </c>
      <c r="AD427" s="153">
        <f t="shared" si="979"/>
        <v>0</v>
      </c>
      <c r="AE427" s="153" t="e">
        <f t="shared" si="979"/>
        <v>#DIV/0!</v>
      </c>
      <c r="AF427" s="153">
        <v>0</v>
      </c>
      <c r="AG427" s="153">
        <f t="shared" si="980"/>
        <v>0</v>
      </c>
      <c r="AH427" s="153" t="e">
        <f t="shared" si="980"/>
        <v>#DIV/0!</v>
      </c>
      <c r="AI427" s="153">
        <v>0</v>
      </c>
      <c r="AJ427" s="153">
        <f t="shared" si="981"/>
        <v>0</v>
      </c>
      <c r="AK427" s="153" t="e">
        <f t="shared" si="981"/>
        <v>#DIV/0!</v>
      </c>
      <c r="AL427" s="153">
        <v>0</v>
      </c>
      <c r="AM427" s="153">
        <f t="shared" si="982"/>
        <v>0</v>
      </c>
      <c r="AN427" s="153" t="e">
        <f t="shared" si="982"/>
        <v>#DIV/0!</v>
      </c>
      <c r="AO427" s="153">
        <f>AO135+AO233</f>
        <v>0</v>
      </c>
      <c r="AP427" s="153"/>
      <c r="AQ427" s="153"/>
      <c r="AR427" s="158"/>
    </row>
    <row r="428" spans="1:44" s="161" customFormat="1" ht="31.2">
      <c r="A428" s="333"/>
      <c r="B428" s="333"/>
      <c r="C428" s="333"/>
      <c r="D428" s="152" t="s">
        <v>308</v>
      </c>
      <c r="E428" s="137">
        <f t="shared" si="975"/>
        <v>0</v>
      </c>
      <c r="F428" s="137">
        <f t="shared" si="975"/>
        <v>0</v>
      </c>
      <c r="G428" s="153" t="e">
        <f t="shared" si="925"/>
        <v>#DIV/0!</v>
      </c>
      <c r="H428" s="153">
        <f t="shared" si="976"/>
        <v>0</v>
      </c>
      <c r="I428" s="153">
        <f t="shared" si="976"/>
        <v>0</v>
      </c>
      <c r="J428" s="153" t="e">
        <f t="shared" si="976"/>
        <v>#DIV/0!</v>
      </c>
      <c r="K428" s="153">
        <f t="shared" si="976"/>
        <v>0</v>
      </c>
      <c r="L428" s="153">
        <f t="shared" si="976"/>
        <v>0</v>
      </c>
      <c r="M428" s="153" t="e">
        <f t="shared" si="976"/>
        <v>#DIV/0!</v>
      </c>
      <c r="N428" s="153">
        <f t="shared" si="976"/>
        <v>0</v>
      </c>
      <c r="O428" s="153">
        <f t="shared" si="976"/>
        <v>0</v>
      </c>
      <c r="P428" s="153" t="e">
        <f t="shared" si="976"/>
        <v>#DIV/0!</v>
      </c>
      <c r="Q428" s="153">
        <f t="shared" si="976"/>
        <v>0</v>
      </c>
      <c r="R428" s="153">
        <f t="shared" si="976"/>
        <v>0</v>
      </c>
      <c r="S428" s="153" t="e">
        <f t="shared" si="976"/>
        <v>#DIV/0!</v>
      </c>
      <c r="T428" s="153">
        <f t="shared" si="976"/>
        <v>0</v>
      </c>
      <c r="U428" s="153">
        <f t="shared" si="976"/>
        <v>0</v>
      </c>
      <c r="V428" s="153" t="e">
        <f>V136+V234</f>
        <v>#DIV/0!</v>
      </c>
      <c r="W428" s="153">
        <f>W136+W234</f>
        <v>0</v>
      </c>
      <c r="X428" s="153">
        <f t="shared" si="977"/>
        <v>0</v>
      </c>
      <c r="Y428" s="153" t="e">
        <f t="shared" si="977"/>
        <v>#DIV/0!</v>
      </c>
      <c r="Z428" s="153">
        <f>Z136+Z234</f>
        <v>0</v>
      </c>
      <c r="AA428" s="153">
        <f t="shared" si="978"/>
        <v>0</v>
      </c>
      <c r="AB428" s="153" t="e">
        <f t="shared" si="978"/>
        <v>#DIV/0!</v>
      </c>
      <c r="AC428" s="153">
        <f>AC136+AC234</f>
        <v>0</v>
      </c>
      <c r="AD428" s="153">
        <f t="shared" si="979"/>
        <v>0</v>
      </c>
      <c r="AE428" s="153" t="e">
        <f t="shared" si="979"/>
        <v>#DIV/0!</v>
      </c>
      <c r="AF428" s="153">
        <v>0</v>
      </c>
      <c r="AG428" s="153">
        <f t="shared" si="980"/>
        <v>0</v>
      </c>
      <c r="AH428" s="153" t="e">
        <f t="shared" si="980"/>
        <v>#DIV/0!</v>
      </c>
      <c r="AI428" s="153">
        <f>AI136+AI234</f>
        <v>0</v>
      </c>
      <c r="AJ428" s="153">
        <f t="shared" si="981"/>
        <v>0</v>
      </c>
      <c r="AK428" s="153" t="e">
        <f t="shared" si="981"/>
        <v>#DIV/0!</v>
      </c>
      <c r="AL428" s="153">
        <f>AL136+AL234</f>
        <v>0</v>
      </c>
      <c r="AM428" s="153">
        <f t="shared" si="982"/>
        <v>0</v>
      </c>
      <c r="AN428" s="153" t="e">
        <f t="shared" si="982"/>
        <v>#DIV/0!</v>
      </c>
      <c r="AO428" s="153">
        <v>0</v>
      </c>
      <c r="AP428" s="153">
        <f>AP107</f>
        <v>0</v>
      </c>
      <c r="AQ428" s="153" t="e">
        <f t="shared" ref="AQ428" si="984">(AP428/AO428)*100</f>
        <v>#DIV/0!</v>
      </c>
      <c r="AR428" s="158"/>
    </row>
  </sheetData>
  <mergeCells count="276"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Z7:AB7"/>
    <mergeCell ref="AC7:AE7"/>
    <mergeCell ref="AF7:AH7"/>
    <mergeCell ref="AI7:AK7"/>
    <mergeCell ref="AL7:AN7"/>
    <mergeCell ref="AO7:AQ7"/>
    <mergeCell ref="AR6:AR8"/>
    <mergeCell ref="E7:E8"/>
    <mergeCell ref="F7:F8"/>
    <mergeCell ref="G7:G8"/>
    <mergeCell ref="H7:J7"/>
    <mergeCell ref="K7:M7"/>
    <mergeCell ref="N7:P7"/>
    <mergeCell ref="Q7:S7"/>
    <mergeCell ref="T7:V7"/>
    <mergeCell ref="W7:Y7"/>
    <mergeCell ref="A37:C41"/>
    <mergeCell ref="A42:AR42"/>
    <mergeCell ref="A44:A47"/>
    <mergeCell ref="B44:B47"/>
    <mergeCell ref="C44:C47"/>
    <mergeCell ref="A48:A51"/>
    <mergeCell ref="B48:B51"/>
    <mergeCell ref="C48:C51"/>
    <mergeCell ref="A10:C15"/>
    <mergeCell ref="AR10:AR15"/>
    <mergeCell ref="A16:C20"/>
    <mergeCell ref="AR16:AR36"/>
    <mergeCell ref="A21:C21"/>
    <mergeCell ref="A22:C26"/>
    <mergeCell ref="A27:C31"/>
    <mergeCell ref="A32:C36"/>
    <mergeCell ref="A60:A63"/>
    <mergeCell ref="B60:B63"/>
    <mergeCell ref="C60:C63"/>
    <mergeCell ref="A64:A67"/>
    <mergeCell ref="B64:B67"/>
    <mergeCell ref="C64:C67"/>
    <mergeCell ref="A52:A55"/>
    <mergeCell ref="B52:B55"/>
    <mergeCell ref="C52:C55"/>
    <mergeCell ref="A56:A59"/>
    <mergeCell ref="B56:B59"/>
    <mergeCell ref="C56:C59"/>
    <mergeCell ref="A76:A79"/>
    <mergeCell ref="B76:B79"/>
    <mergeCell ref="C76:C79"/>
    <mergeCell ref="A80:A83"/>
    <mergeCell ref="B80:B83"/>
    <mergeCell ref="C80:C83"/>
    <mergeCell ref="A68:A71"/>
    <mergeCell ref="B68:B71"/>
    <mergeCell ref="C68:C71"/>
    <mergeCell ref="A72:A75"/>
    <mergeCell ref="B72:B75"/>
    <mergeCell ref="C72:C75"/>
    <mergeCell ref="A92:A96"/>
    <mergeCell ref="B92:B96"/>
    <mergeCell ref="C92:C96"/>
    <mergeCell ref="A97:A100"/>
    <mergeCell ref="B97:B100"/>
    <mergeCell ref="C97:C100"/>
    <mergeCell ref="A84:A87"/>
    <mergeCell ref="B84:B87"/>
    <mergeCell ref="C84:C87"/>
    <mergeCell ref="A88:A91"/>
    <mergeCell ref="B88:B91"/>
    <mergeCell ref="C88:C91"/>
    <mergeCell ref="A109:A112"/>
    <mergeCell ref="B109:B112"/>
    <mergeCell ref="C109:C112"/>
    <mergeCell ref="A113:A117"/>
    <mergeCell ref="B113:B117"/>
    <mergeCell ref="C113:C117"/>
    <mergeCell ref="A101:A104"/>
    <mergeCell ref="B101:B104"/>
    <mergeCell ref="C101:C104"/>
    <mergeCell ref="A105:A108"/>
    <mergeCell ref="B105:B108"/>
    <mergeCell ref="C105:C108"/>
    <mergeCell ref="A128:A132"/>
    <mergeCell ref="B128:B132"/>
    <mergeCell ref="C128:C132"/>
    <mergeCell ref="A133:A137"/>
    <mergeCell ref="B133:B137"/>
    <mergeCell ref="C133:C137"/>
    <mergeCell ref="A118:A122"/>
    <mergeCell ref="B118:B122"/>
    <mergeCell ref="C118:C122"/>
    <mergeCell ref="A123:A127"/>
    <mergeCell ref="B123:B127"/>
    <mergeCell ref="C123:C127"/>
    <mergeCell ref="A148:A152"/>
    <mergeCell ref="B148:B152"/>
    <mergeCell ref="C148:C152"/>
    <mergeCell ref="A153:A157"/>
    <mergeCell ref="B153:B157"/>
    <mergeCell ref="C153:C157"/>
    <mergeCell ref="A138:A142"/>
    <mergeCell ref="B138:B142"/>
    <mergeCell ref="C138:C142"/>
    <mergeCell ref="A143:A147"/>
    <mergeCell ref="B143:B147"/>
    <mergeCell ref="C143:C147"/>
    <mergeCell ref="A168:A172"/>
    <mergeCell ref="B168:B172"/>
    <mergeCell ref="C168:C172"/>
    <mergeCell ref="A173:A177"/>
    <mergeCell ref="B173:B177"/>
    <mergeCell ref="C173:C177"/>
    <mergeCell ref="A158:A162"/>
    <mergeCell ref="B158:B162"/>
    <mergeCell ref="C158:C162"/>
    <mergeCell ref="A163:A167"/>
    <mergeCell ref="B163:B167"/>
    <mergeCell ref="C163:C167"/>
    <mergeCell ref="A188:A192"/>
    <mergeCell ref="B188:B192"/>
    <mergeCell ref="C188:C192"/>
    <mergeCell ref="A193:A197"/>
    <mergeCell ref="B193:B197"/>
    <mergeCell ref="C193:C197"/>
    <mergeCell ref="A178:A182"/>
    <mergeCell ref="B178:B182"/>
    <mergeCell ref="C178:C182"/>
    <mergeCell ref="A183:A187"/>
    <mergeCell ref="B183:B187"/>
    <mergeCell ref="C183:C187"/>
    <mergeCell ref="A208:A211"/>
    <mergeCell ref="B208:B211"/>
    <mergeCell ref="C208:C211"/>
    <mergeCell ref="A212:A215"/>
    <mergeCell ref="B212:B215"/>
    <mergeCell ref="C212:C215"/>
    <mergeCell ref="A198:A202"/>
    <mergeCell ref="B198:B202"/>
    <mergeCell ref="C198:C202"/>
    <mergeCell ref="A203:A207"/>
    <mergeCell ref="B203:B207"/>
    <mergeCell ref="C203:C207"/>
    <mergeCell ref="A224:A227"/>
    <mergeCell ref="B224:B227"/>
    <mergeCell ref="C224:C227"/>
    <mergeCell ref="A228:A231"/>
    <mergeCell ref="B228:B231"/>
    <mergeCell ref="C228:C231"/>
    <mergeCell ref="A216:A219"/>
    <mergeCell ref="B216:B219"/>
    <mergeCell ref="C216:C219"/>
    <mergeCell ref="A220:A223"/>
    <mergeCell ref="B220:B223"/>
    <mergeCell ref="C220:C223"/>
    <mergeCell ref="A240:A243"/>
    <mergeCell ref="B240:B243"/>
    <mergeCell ref="C240:C243"/>
    <mergeCell ref="A244:A247"/>
    <mergeCell ref="B244:B247"/>
    <mergeCell ref="C244:C247"/>
    <mergeCell ref="A232:A235"/>
    <mergeCell ref="B232:B235"/>
    <mergeCell ref="C232:C235"/>
    <mergeCell ref="A236:A239"/>
    <mergeCell ref="B236:B239"/>
    <mergeCell ref="C236:C239"/>
    <mergeCell ref="A256:C260"/>
    <mergeCell ref="A261:AR261"/>
    <mergeCell ref="A262:A265"/>
    <mergeCell ref="B262:B265"/>
    <mergeCell ref="C262:C265"/>
    <mergeCell ref="A266:C269"/>
    <mergeCell ref="A248:A251"/>
    <mergeCell ref="B248:B251"/>
    <mergeCell ref="C248:C251"/>
    <mergeCell ref="A252:A255"/>
    <mergeCell ref="B252:B255"/>
    <mergeCell ref="C252:C255"/>
    <mergeCell ref="A287:A290"/>
    <mergeCell ref="B287:B290"/>
    <mergeCell ref="A291:A294"/>
    <mergeCell ref="B291:B294"/>
    <mergeCell ref="A295:A298"/>
    <mergeCell ref="B295:B298"/>
    <mergeCell ref="A270:AR270"/>
    <mergeCell ref="A271:A274"/>
    <mergeCell ref="B271:B274"/>
    <mergeCell ref="C271:C322"/>
    <mergeCell ref="A275:A278"/>
    <mergeCell ref="B275:B278"/>
    <mergeCell ref="A279:A282"/>
    <mergeCell ref="B279:B282"/>
    <mergeCell ref="A283:A286"/>
    <mergeCell ref="B283:B286"/>
    <mergeCell ref="A311:A314"/>
    <mergeCell ref="B311:B314"/>
    <mergeCell ref="A315:A318"/>
    <mergeCell ref="B315:B318"/>
    <mergeCell ref="A319:A322"/>
    <mergeCell ref="B319:B322"/>
    <mergeCell ref="A299:A302"/>
    <mergeCell ref="B299:B302"/>
    <mergeCell ref="A303:A306"/>
    <mergeCell ref="B303:B306"/>
    <mergeCell ref="A307:A310"/>
    <mergeCell ref="B307:B310"/>
    <mergeCell ref="A336:A339"/>
    <mergeCell ref="B336:B339"/>
    <mergeCell ref="C336:C339"/>
    <mergeCell ref="A340:A343"/>
    <mergeCell ref="B340:B343"/>
    <mergeCell ref="C340:C343"/>
    <mergeCell ref="A323:C326"/>
    <mergeCell ref="A327:AR327"/>
    <mergeCell ref="A328:A331"/>
    <mergeCell ref="B328:B331"/>
    <mergeCell ref="C328:C331"/>
    <mergeCell ref="A332:A335"/>
    <mergeCell ref="B332:B335"/>
    <mergeCell ref="C332:C335"/>
    <mergeCell ref="A352:A355"/>
    <mergeCell ref="B352:B355"/>
    <mergeCell ref="C352:C355"/>
    <mergeCell ref="A356:A359"/>
    <mergeCell ref="B356:B359"/>
    <mergeCell ref="C356:C359"/>
    <mergeCell ref="A344:A347"/>
    <mergeCell ref="B344:B347"/>
    <mergeCell ref="C344:C347"/>
    <mergeCell ref="A348:A351"/>
    <mergeCell ref="B348:B351"/>
    <mergeCell ref="C348:C351"/>
    <mergeCell ref="A368:A371"/>
    <mergeCell ref="B368:B371"/>
    <mergeCell ref="C368:C371"/>
    <mergeCell ref="A372:A375"/>
    <mergeCell ref="B372:B375"/>
    <mergeCell ref="C372:C375"/>
    <mergeCell ref="A360:A363"/>
    <mergeCell ref="B360:B363"/>
    <mergeCell ref="C360:C363"/>
    <mergeCell ref="A364:A367"/>
    <mergeCell ref="B364:B367"/>
    <mergeCell ref="C364:C367"/>
    <mergeCell ref="A389:A392"/>
    <mergeCell ref="B389:B392"/>
    <mergeCell ref="C389:C392"/>
    <mergeCell ref="A393:A396"/>
    <mergeCell ref="B393:B396"/>
    <mergeCell ref="C393:C396"/>
    <mergeCell ref="A376:A379"/>
    <mergeCell ref="B376:B379"/>
    <mergeCell ref="C376:C379"/>
    <mergeCell ref="A380:C383"/>
    <mergeCell ref="A384:AR384"/>
    <mergeCell ref="A385:A388"/>
    <mergeCell ref="B385:B388"/>
    <mergeCell ref="C385:C388"/>
    <mergeCell ref="A410:C414"/>
    <mergeCell ref="A415:C418"/>
    <mergeCell ref="A419:C423"/>
    <mergeCell ref="A424:C428"/>
    <mergeCell ref="A397:A400"/>
    <mergeCell ref="B397:B400"/>
    <mergeCell ref="C397:C400"/>
    <mergeCell ref="A401:C404"/>
    <mergeCell ref="A405:AR405"/>
    <mergeCell ref="A406:C409"/>
  </mergeCells>
  <conditionalFormatting sqref="G44 G208:G214 J208:J214 M208:M214 P208:P214 S208:S214 V208:V214 Y208:Y214 AQ208:AQ214 AB208:AB214 AE208:AE214 AH208:AH214 AK208:AK214 AN208:AN214 AN216:AN223 AK216:AK223 AH216:AH223 AE216:AE223 AB216:AB223 AQ216:AQ223 Y216:Y223 V216:V223 S216:S223 P216:P223 M216:M223 J216:J223 G216:G223 G256:G258 J256:J258 M256:M258 P256:P258 S256:S258 V256:V258 Y256:Y258 AQ256:AQ258 AB256:AB258 AE256:AE258 AH256:AH258 AK256:AK258 AN256:AN258">
    <cfRule type="containsErrors" dxfId="932" priority="940">
      <formula>ISERROR(G44)</formula>
    </cfRule>
  </conditionalFormatting>
  <conditionalFormatting sqref="G45:G94 G122 G202 G260 G198:G200 G117:G120 G96:G115">
    <cfRule type="containsErrors" dxfId="931" priority="939">
      <formula>ISERROR(G45)</formula>
    </cfRule>
  </conditionalFormatting>
  <conditionalFormatting sqref="G262:G269">
    <cfRule type="containsErrors" dxfId="930" priority="938">
      <formula>ISERROR(G262)</formula>
    </cfRule>
  </conditionalFormatting>
  <conditionalFormatting sqref="G271:G326">
    <cfRule type="containsErrors" dxfId="929" priority="937">
      <formula>ISERROR(G271)</formula>
    </cfRule>
  </conditionalFormatting>
  <conditionalFormatting sqref="G328:G383">
    <cfRule type="containsErrors" dxfId="928" priority="936">
      <formula>ISERROR(G328)</formula>
    </cfRule>
  </conditionalFormatting>
  <conditionalFormatting sqref="G385:G404">
    <cfRule type="containsErrors" dxfId="927" priority="935">
      <formula>ISERROR(G385)</formula>
    </cfRule>
  </conditionalFormatting>
  <conditionalFormatting sqref="J44">
    <cfRule type="containsErrors" dxfId="926" priority="934">
      <formula>ISERROR(J44)</formula>
    </cfRule>
  </conditionalFormatting>
  <conditionalFormatting sqref="J45:J61 J68 J72 J76 J80:J81 J84:J94 J64 J105 J109 J113:J115 J122 J202 J260 J198:J200 J117:J120 J96:J101">
    <cfRule type="containsErrors" dxfId="925" priority="933">
      <formula>ISERROR(J45)</formula>
    </cfRule>
  </conditionalFormatting>
  <conditionalFormatting sqref="M44">
    <cfRule type="containsErrors" dxfId="924" priority="932">
      <formula>ISERROR(M44)</formula>
    </cfRule>
  </conditionalFormatting>
  <conditionalFormatting sqref="M45:M61 M68 M72 M76 M80:M81 M84:M94 M64 M105 M109 M113:M115 M122 M202 M260 M198:M200 M117:M120 M96:M101">
    <cfRule type="containsErrors" dxfId="923" priority="931">
      <formula>ISERROR(M45)</formula>
    </cfRule>
  </conditionalFormatting>
  <conditionalFormatting sqref="P44">
    <cfRule type="containsErrors" dxfId="922" priority="930">
      <formula>ISERROR(P44)</formula>
    </cfRule>
  </conditionalFormatting>
  <conditionalFormatting sqref="P45:P61 P68 P72 P76 P80:P81 P84:P94 P64 P105 P109 P113:P115 P122 P202 P260 P198:P200 P117:P120 P96:P101">
    <cfRule type="containsErrors" dxfId="921" priority="929">
      <formula>ISERROR(P45)</formula>
    </cfRule>
  </conditionalFormatting>
  <conditionalFormatting sqref="S44">
    <cfRule type="containsErrors" dxfId="920" priority="928">
      <formula>ISERROR(S44)</formula>
    </cfRule>
  </conditionalFormatting>
  <conditionalFormatting sqref="S45:S61 S68 S72 S76 S80:S81 S84:S90 S64 S105 S109 S113:S115 S94 S122 S202 S260 S198:S200 S117:S120 S97:S101 S92">
    <cfRule type="containsErrors" dxfId="919" priority="927">
      <formula>ISERROR(S45)</formula>
    </cfRule>
  </conditionalFormatting>
  <conditionalFormatting sqref="V44">
    <cfRule type="containsErrors" dxfId="918" priority="926">
      <formula>ISERROR(V44)</formula>
    </cfRule>
  </conditionalFormatting>
  <conditionalFormatting sqref="V45:V61 V68 V72 V76 V80:V81 V84:V90 V64 V105 V109 V113:V115 V94 V122 V202 V260 V198:V200 V117:V120 V97:V101 V92">
    <cfRule type="containsErrors" dxfId="917" priority="925">
      <formula>ISERROR(V45)</formula>
    </cfRule>
  </conditionalFormatting>
  <conditionalFormatting sqref="Y44">
    <cfRule type="containsErrors" dxfId="916" priority="924">
      <formula>ISERROR(Y44)</formula>
    </cfRule>
  </conditionalFormatting>
  <conditionalFormatting sqref="Y45:Y61 Y68 Y72 Y76 Y80:Y81 Y84:Y90 Y64 Y105 Y109 Y113:Y115 Y122 Y202 Y260 Y198:Y200 Y117:Y120 Y97:Y101 Y92:Y94">
    <cfRule type="containsErrors" dxfId="915" priority="923">
      <formula>ISERROR(Y45)</formula>
    </cfRule>
  </conditionalFormatting>
  <conditionalFormatting sqref="AQ44">
    <cfRule type="containsErrors" dxfId="914" priority="922">
      <formula>ISERROR(AQ44)</formula>
    </cfRule>
  </conditionalFormatting>
  <conditionalFormatting sqref="AQ45:AQ61 AQ68 AQ72 AQ76 AQ80:AQ81 AQ84:AQ94 AQ64 AQ105 AQ109 AQ113:AQ115 AQ202 AQ260 AQ198:AQ200 AQ117:AQ122 AQ96:AQ101">
    <cfRule type="containsErrors" dxfId="913" priority="921">
      <formula>ISERROR(AQ45)</formula>
    </cfRule>
  </conditionalFormatting>
  <conditionalFormatting sqref="J262:J269">
    <cfRule type="containsErrors" dxfId="912" priority="920">
      <formula>ISERROR(J262)</formula>
    </cfRule>
  </conditionalFormatting>
  <conditionalFormatting sqref="M262:M269">
    <cfRule type="containsErrors" dxfId="911" priority="919">
      <formula>ISERROR(M262)</formula>
    </cfRule>
  </conditionalFormatting>
  <conditionalFormatting sqref="P262:P269">
    <cfRule type="containsErrors" dxfId="910" priority="918">
      <formula>ISERROR(P262)</formula>
    </cfRule>
  </conditionalFormatting>
  <conditionalFormatting sqref="S262:S269">
    <cfRule type="containsErrors" dxfId="909" priority="917">
      <formula>ISERROR(S262)</formula>
    </cfRule>
  </conditionalFormatting>
  <conditionalFormatting sqref="V262:V269">
    <cfRule type="containsErrors" dxfId="908" priority="916">
      <formula>ISERROR(V262)</formula>
    </cfRule>
  </conditionalFormatting>
  <conditionalFormatting sqref="Y262:Y269">
    <cfRule type="containsErrors" dxfId="907" priority="915">
      <formula>ISERROR(Y262)</formula>
    </cfRule>
  </conditionalFormatting>
  <conditionalFormatting sqref="AQ262:AQ269">
    <cfRule type="containsErrors" dxfId="906" priority="914">
      <formula>ISERROR(AQ262)</formula>
    </cfRule>
  </conditionalFormatting>
  <conditionalFormatting sqref="J271:J326">
    <cfRule type="containsErrors" dxfId="905" priority="913">
      <formula>ISERROR(J271)</formula>
    </cfRule>
  </conditionalFormatting>
  <conditionalFormatting sqref="M271:M326">
    <cfRule type="containsErrors" dxfId="904" priority="912">
      <formula>ISERROR(M271)</formula>
    </cfRule>
  </conditionalFormatting>
  <conditionalFormatting sqref="P271:P326">
    <cfRule type="containsErrors" dxfId="903" priority="911">
      <formula>ISERROR(P271)</formula>
    </cfRule>
  </conditionalFormatting>
  <conditionalFormatting sqref="S271:S326">
    <cfRule type="containsErrors" dxfId="902" priority="910">
      <formula>ISERROR(S271)</formula>
    </cfRule>
  </conditionalFormatting>
  <conditionalFormatting sqref="V271:V326">
    <cfRule type="containsErrors" dxfId="901" priority="909">
      <formula>ISERROR(V271)</formula>
    </cfRule>
  </conditionalFormatting>
  <conditionalFormatting sqref="Y271:Y326">
    <cfRule type="containsErrors" dxfId="900" priority="908">
      <formula>ISERROR(Y271)</formula>
    </cfRule>
  </conditionalFormatting>
  <conditionalFormatting sqref="AQ271:AQ326">
    <cfRule type="containsErrors" dxfId="899" priority="907">
      <formula>ISERROR(AQ271)</formula>
    </cfRule>
  </conditionalFormatting>
  <conditionalFormatting sqref="J328:J360 J364 J368 J372 J376 J380:J383">
    <cfRule type="containsErrors" dxfId="898" priority="906">
      <formula>ISERROR(J328)</formula>
    </cfRule>
  </conditionalFormatting>
  <conditionalFormatting sqref="M328:M360 M364 M368 M372 M376 M380:M383">
    <cfRule type="containsErrors" dxfId="897" priority="905">
      <formula>ISERROR(M328)</formula>
    </cfRule>
  </conditionalFormatting>
  <conditionalFormatting sqref="P328:P383">
    <cfRule type="containsErrors" dxfId="896" priority="904">
      <formula>ISERROR(P328)</formula>
    </cfRule>
  </conditionalFormatting>
  <conditionalFormatting sqref="S328:S383">
    <cfRule type="containsErrors" dxfId="895" priority="903">
      <formula>ISERROR(S328)</formula>
    </cfRule>
  </conditionalFormatting>
  <conditionalFormatting sqref="V328:V383">
    <cfRule type="containsErrors" dxfId="894" priority="902">
      <formula>ISERROR(V328)</formula>
    </cfRule>
  </conditionalFormatting>
  <conditionalFormatting sqref="Y328:Y383">
    <cfRule type="containsErrors" dxfId="893" priority="901">
      <formula>ISERROR(Y328)</formula>
    </cfRule>
  </conditionalFormatting>
  <conditionalFormatting sqref="AQ328:AQ383">
    <cfRule type="containsErrors" dxfId="892" priority="900">
      <formula>ISERROR(AQ328)</formula>
    </cfRule>
  </conditionalFormatting>
  <conditionalFormatting sqref="J385:J404">
    <cfRule type="containsErrors" dxfId="891" priority="899">
      <formula>ISERROR(J385)</formula>
    </cfRule>
  </conditionalFormatting>
  <conditionalFormatting sqref="M385:M404">
    <cfRule type="containsErrors" dxfId="890" priority="898">
      <formula>ISERROR(M385)</formula>
    </cfRule>
  </conditionalFormatting>
  <conditionalFormatting sqref="P385:P404">
    <cfRule type="containsErrors" dxfId="889" priority="897">
      <formula>ISERROR(P385)</formula>
    </cfRule>
  </conditionalFormatting>
  <conditionalFormatting sqref="S385:S398 S400:S404">
    <cfRule type="containsErrors" dxfId="888" priority="896">
      <formula>ISERROR(S385)</formula>
    </cfRule>
  </conditionalFormatting>
  <conditionalFormatting sqref="V385:V404">
    <cfRule type="containsErrors" dxfId="887" priority="895">
      <formula>ISERROR(V385)</formula>
    </cfRule>
  </conditionalFormatting>
  <conditionalFormatting sqref="Y385:Y404">
    <cfRule type="containsErrors" dxfId="886" priority="894">
      <formula>ISERROR(Y385)</formula>
    </cfRule>
  </conditionalFormatting>
  <conditionalFormatting sqref="AQ385:AQ404">
    <cfRule type="containsErrors" dxfId="885" priority="893">
      <formula>ISERROR(AQ385)</formula>
    </cfRule>
  </conditionalFormatting>
  <conditionalFormatting sqref="AB44:AB61 AB68 AB72 AB76 AB80:AB81 AB84:AB90 AB64 AB105 AB109 AB113:AB115 AB94 AB122 AB202 AB260 AB198:AB200 AB117:AB120 AB97:AB101 AB92">
    <cfRule type="containsErrors" dxfId="884" priority="892">
      <formula>ISERROR(AB44)</formula>
    </cfRule>
  </conditionalFormatting>
  <conditionalFormatting sqref="AE44:AE61 AE68 AE72 AE76 AE80:AE81 AE84:AE90 AE64 AE105 AE109 AE113:AE115 AE94 AE122 AE202 AE260 AE198:AE200 AE117:AE120 AE97:AE101 AE92">
    <cfRule type="containsErrors" dxfId="883" priority="891">
      <formula>ISERROR(AE44)</formula>
    </cfRule>
  </conditionalFormatting>
  <conditionalFormatting sqref="AH44:AH61 AH68 AH72 AH76 AH80:AH81 AH84:AH90 AH64 AH105 AH109 AH113:AH115 AH94 AH122 AH202 AH260 AH198:AH200 AH117:AH120 AH97:AH101 AH92">
    <cfRule type="containsErrors" dxfId="882" priority="890">
      <formula>ISERROR(AH44)</formula>
    </cfRule>
  </conditionalFormatting>
  <conditionalFormatting sqref="AK44:AK61 AK68 AK72 AK76 AK80:AK81 AK84:AK90 AK64 AK105 AK109 AK113:AK115 AK94 AK122 AK202 AK260 AK198:AK200 AK117:AK120 AK97:AK101 AK92">
    <cfRule type="containsErrors" dxfId="881" priority="889">
      <formula>ISERROR(AK44)</formula>
    </cfRule>
  </conditionalFormatting>
  <conditionalFormatting sqref="AN44:AN61 AN68 AN72 AN76 AN80:AN81 AN84:AN90 AN64 AN105 AN109 AN113:AN115 AN94 AN122 AN202 AN260 AN198:AN200 AN117:AN120 AN97:AN101 AN92">
    <cfRule type="containsErrors" dxfId="880" priority="888">
      <formula>ISERROR(AN44)</formula>
    </cfRule>
  </conditionalFormatting>
  <conditionalFormatting sqref="AB262:AB269">
    <cfRule type="containsErrors" dxfId="879" priority="887">
      <formula>ISERROR(AB262)</formula>
    </cfRule>
  </conditionalFormatting>
  <conditionalFormatting sqref="AE262:AE269">
    <cfRule type="containsErrors" dxfId="878" priority="886">
      <formula>ISERROR(AE262)</formula>
    </cfRule>
  </conditionalFormatting>
  <conditionalFormatting sqref="AH262:AH269">
    <cfRule type="containsErrors" dxfId="877" priority="885">
      <formula>ISERROR(AH262)</formula>
    </cfRule>
  </conditionalFormatting>
  <conditionalFormatting sqref="AK262:AK269">
    <cfRule type="containsErrors" dxfId="876" priority="884">
      <formula>ISERROR(AK262)</formula>
    </cfRule>
  </conditionalFormatting>
  <conditionalFormatting sqref="AN262:AN269">
    <cfRule type="containsErrors" dxfId="875" priority="883">
      <formula>ISERROR(AN262)</formula>
    </cfRule>
  </conditionalFormatting>
  <conditionalFormatting sqref="AB271:AB326">
    <cfRule type="containsErrors" dxfId="874" priority="882">
      <formula>ISERROR(AB271)</formula>
    </cfRule>
  </conditionalFormatting>
  <conditionalFormatting sqref="AE271:AE326">
    <cfRule type="containsErrors" dxfId="873" priority="881">
      <formula>ISERROR(AE271)</formula>
    </cfRule>
  </conditionalFormatting>
  <conditionalFormatting sqref="AH271:AH326">
    <cfRule type="containsErrors" dxfId="872" priority="880">
      <formula>ISERROR(AH271)</formula>
    </cfRule>
  </conditionalFormatting>
  <conditionalFormatting sqref="AK271:AK326">
    <cfRule type="containsErrors" dxfId="871" priority="879">
      <formula>ISERROR(AK271)</formula>
    </cfRule>
  </conditionalFormatting>
  <conditionalFormatting sqref="AN271:AN326">
    <cfRule type="containsErrors" dxfId="870" priority="878">
      <formula>ISERROR(AN271)</formula>
    </cfRule>
  </conditionalFormatting>
  <conditionalFormatting sqref="AB328:AB383">
    <cfRule type="containsErrors" dxfId="869" priority="877">
      <formula>ISERROR(AB328)</formula>
    </cfRule>
  </conditionalFormatting>
  <conditionalFormatting sqref="AE328:AE383">
    <cfRule type="containsErrors" dxfId="868" priority="876">
      <formula>ISERROR(AE328)</formula>
    </cfRule>
  </conditionalFormatting>
  <conditionalFormatting sqref="AH328:AH383">
    <cfRule type="containsErrors" dxfId="867" priority="875">
      <formula>ISERROR(AH328)</formula>
    </cfRule>
  </conditionalFormatting>
  <conditionalFormatting sqref="AK328:AK383">
    <cfRule type="containsErrors" dxfId="866" priority="874">
      <formula>ISERROR(AK328)</formula>
    </cfRule>
  </conditionalFormatting>
  <conditionalFormatting sqref="AN328:AN383">
    <cfRule type="containsErrors" dxfId="865" priority="873">
      <formula>ISERROR(AN328)</formula>
    </cfRule>
  </conditionalFormatting>
  <conditionalFormatting sqref="AB385:AB404">
    <cfRule type="containsErrors" dxfId="864" priority="872">
      <formula>ISERROR(AB385)</formula>
    </cfRule>
  </conditionalFormatting>
  <conditionalFormatting sqref="AE385:AE404">
    <cfRule type="containsErrors" dxfId="863" priority="871">
      <formula>ISERROR(AE385)</formula>
    </cfRule>
  </conditionalFormatting>
  <conditionalFormatting sqref="AH385:AH404">
    <cfRule type="containsErrors" dxfId="862" priority="870">
      <formula>ISERROR(AH385)</formula>
    </cfRule>
  </conditionalFormatting>
  <conditionalFormatting sqref="AK385:AK404">
    <cfRule type="containsErrors" dxfId="861" priority="869">
      <formula>ISERROR(AK385)</formula>
    </cfRule>
  </conditionalFormatting>
  <conditionalFormatting sqref="AN385:AN404">
    <cfRule type="containsErrors" dxfId="860" priority="868">
      <formula>ISERROR(AN385)</formula>
    </cfRule>
  </conditionalFormatting>
  <conditionalFormatting sqref="E10:G10 G11:G13 G15">
    <cfRule type="containsErrors" dxfId="859" priority="867">
      <formula>ISERROR(E10)</formula>
    </cfRule>
  </conditionalFormatting>
  <conditionalFormatting sqref="E11:F11">
    <cfRule type="containsErrors" dxfId="858" priority="866">
      <formula>ISERROR(E11)</formula>
    </cfRule>
  </conditionalFormatting>
  <conditionalFormatting sqref="E12:F12">
    <cfRule type="containsErrors" dxfId="857" priority="865">
      <formula>ISERROR(E12)</formula>
    </cfRule>
  </conditionalFormatting>
  <conditionalFormatting sqref="E13:F13">
    <cfRule type="containsErrors" dxfId="856" priority="864">
      <formula>ISERROR(E13)</formula>
    </cfRule>
  </conditionalFormatting>
  <conditionalFormatting sqref="E15:F15">
    <cfRule type="containsErrors" dxfId="855" priority="863">
      <formula>ISERROR(E15)</formula>
    </cfRule>
  </conditionalFormatting>
  <conditionalFormatting sqref="H10:J10 J11:J13 J15">
    <cfRule type="containsErrors" dxfId="854" priority="862">
      <formula>ISERROR(H10)</formula>
    </cfRule>
  </conditionalFormatting>
  <conditionalFormatting sqref="K10:M10 M11:M13 M15">
    <cfRule type="containsErrors" dxfId="853" priority="861">
      <formula>ISERROR(K10)</formula>
    </cfRule>
  </conditionalFormatting>
  <conditionalFormatting sqref="Q10:S10 S11:S13 S15">
    <cfRule type="containsErrors" dxfId="852" priority="860">
      <formula>ISERROR(Q10)</formula>
    </cfRule>
  </conditionalFormatting>
  <conditionalFormatting sqref="T10:V10 V11:V13 V15">
    <cfRule type="containsErrors" dxfId="851" priority="859">
      <formula>ISERROR(T10)</formula>
    </cfRule>
  </conditionalFormatting>
  <conditionalFormatting sqref="W10:Y10 Y11:Y13 Y15">
    <cfRule type="containsErrors" dxfId="850" priority="858">
      <formula>ISERROR(W10)</formula>
    </cfRule>
  </conditionalFormatting>
  <conditionalFormatting sqref="Z10:AB10 AB11:AB13 AB15">
    <cfRule type="containsErrors" dxfId="849" priority="857">
      <formula>ISERROR(Z10)</formula>
    </cfRule>
  </conditionalFormatting>
  <conditionalFormatting sqref="AC10:AE10 AE11:AE13 AE15">
    <cfRule type="containsErrors" dxfId="848" priority="856">
      <formula>ISERROR(AC10)</formula>
    </cfRule>
  </conditionalFormatting>
  <conditionalFormatting sqref="AF10:AH10 AH11:AH13 AH15">
    <cfRule type="containsErrors" dxfId="847" priority="855">
      <formula>ISERROR(AF10)</formula>
    </cfRule>
  </conditionalFormatting>
  <conditionalFormatting sqref="AI10:AK10 AK11:AK13 AK15">
    <cfRule type="containsErrors" dxfId="846" priority="854">
      <formula>ISERROR(AI10)</formula>
    </cfRule>
  </conditionalFormatting>
  <conditionalFormatting sqref="AL10:AN10 AN11:AN13 AN15">
    <cfRule type="containsErrors" dxfId="845" priority="853">
      <formula>ISERROR(AL10)</formula>
    </cfRule>
  </conditionalFormatting>
  <conditionalFormatting sqref="AO10:AQ10 AQ11:AQ13 AQ15">
    <cfRule type="containsErrors" dxfId="844" priority="852">
      <formula>ISERROR(AO10)</formula>
    </cfRule>
  </conditionalFormatting>
  <conditionalFormatting sqref="J65:J67">
    <cfRule type="containsErrors" dxfId="843" priority="851">
      <formula>ISERROR(J65)</formula>
    </cfRule>
  </conditionalFormatting>
  <conditionalFormatting sqref="M65:M67">
    <cfRule type="containsErrors" dxfId="842" priority="850">
      <formula>ISERROR(M65)</formula>
    </cfRule>
  </conditionalFormatting>
  <conditionalFormatting sqref="P65:P67">
    <cfRule type="containsErrors" dxfId="841" priority="849">
      <formula>ISERROR(P65)</formula>
    </cfRule>
  </conditionalFormatting>
  <conditionalFormatting sqref="S65:S67">
    <cfRule type="containsErrors" dxfId="840" priority="848">
      <formula>ISERROR(S65)</formula>
    </cfRule>
  </conditionalFormatting>
  <conditionalFormatting sqref="V65:V67">
    <cfRule type="containsErrors" dxfId="839" priority="847">
      <formula>ISERROR(V65)</formula>
    </cfRule>
  </conditionalFormatting>
  <conditionalFormatting sqref="Y65:Y67">
    <cfRule type="containsErrors" dxfId="838" priority="846">
      <formula>ISERROR(Y65)</formula>
    </cfRule>
  </conditionalFormatting>
  <conditionalFormatting sqref="AQ65:AQ67">
    <cfRule type="containsErrors" dxfId="837" priority="845">
      <formula>ISERROR(AQ65)</formula>
    </cfRule>
  </conditionalFormatting>
  <conditionalFormatting sqref="AB65:AB67">
    <cfRule type="containsErrors" dxfId="836" priority="844">
      <formula>ISERROR(AB65)</formula>
    </cfRule>
  </conditionalFormatting>
  <conditionalFormatting sqref="AE65:AE67">
    <cfRule type="containsErrors" dxfId="835" priority="843">
      <formula>ISERROR(AE65)</formula>
    </cfRule>
  </conditionalFormatting>
  <conditionalFormatting sqref="AH65:AH67">
    <cfRule type="containsErrors" dxfId="834" priority="842">
      <formula>ISERROR(AH65)</formula>
    </cfRule>
  </conditionalFormatting>
  <conditionalFormatting sqref="AK65:AK67">
    <cfRule type="containsErrors" dxfId="833" priority="841">
      <formula>ISERROR(AK65)</formula>
    </cfRule>
  </conditionalFormatting>
  <conditionalFormatting sqref="AN65:AN67">
    <cfRule type="containsErrors" dxfId="832" priority="840">
      <formula>ISERROR(AN65)</formula>
    </cfRule>
  </conditionalFormatting>
  <conditionalFormatting sqref="J69:J71">
    <cfRule type="containsErrors" dxfId="831" priority="839">
      <formula>ISERROR(J69)</formula>
    </cfRule>
  </conditionalFormatting>
  <conditionalFormatting sqref="M69:M71">
    <cfRule type="containsErrors" dxfId="830" priority="838">
      <formula>ISERROR(M69)</formula>
    </cfRule>
  </conditionalFormatting>
  <conditionalFormatting sqref="P69:P71">
    <cfRule type="containsErrors" dxfId="829" priority="837">
      <formula>ISERROR(P69)</formula>
    </cfRule>
  </conditionalFormatting>
  <conditionalFormatting sqref="S69:S71">
    <cfRule type="containsErrors" dxfId="828" priority="836">
      <formula>ISERROR(S69)</formula>
    </cfRule>
  </conditionalFormatting>
  <conditionalFormatting sqref="V69:V71">
    <cfRule type="containsErrors" dxfId="827" priority="835">
      <formula>ISERROR(V69)</formula>
    </cfRule>
  </conditionalFormatting>
  <conditionalFormatting sqref="Y69:Y71">
    <cfRule type="containsErrors" dxfId="826" priority="834">
      <formula>ISERROR(Y69)</formula>
    </cfRule>
  </conditionalFormatting>
  <conditionalFormatting sqref="AQ69:AQ71">
    <cfRule type="containsErrors" dxfId="825" priority="833">
      <formula>ISERROR(AQ69)</formula>
    </cfRule>
  </conditionalFormatting>
  <conditionalFormatting sqref="AB69:AB71">
    <cfRule type="containsErrors" dxfId="824" priority="832">
      <formula>ISERROR(AB69)</formula>
    </cfRule>
  </conditionalFormatting>
  <conditionalFormatting sqref="AE69:AE71">
    <cfRule type="containsErrors" dxfId="823" priority="831">
      <formula>ISERROR(AE69)</formula>
    </cfRule>
  </conditionalFormatting>
  <conditionalFormatting sqref="AH69:AH71">
    <cfRule type="containsErrors" dxfId="822" priority="830">
      <formula>ISERROR(AH69)</formula>
    </cfRule>
  </conditionalFormatting>
  <conditionalFormatting sqref="AK69:AK71">
    <cfRule type="containsErrors" dxfId="821" priority="829">
      <formula>ISERROR(AK69)</formula>
    </cfRule>
  </conditionalFormatting>
  <conditionalFormatting sqref="AN69:AN71">
    <cfRule type="containsErrors" dxfId="820" priority="828">
      <formula>ISERROR(AN69)</formula>
    </cfRule>
  </conditionalFormatting>
  <conditionalFormatting sqref="J73:J75">
    <cfRule type="containsErrors" dxfId="819" priority="827">
      <formula>ISERROR(J73)</formula>
    </cfRule>
  </conditionalFormatting>
  <conditionalFormatting sqref="M73:M75">
    <cfRule type="containsErrors" dxfId="818" priority="826">
      <formula>ISERROR(M73)</formula>
    </cfRule>
  </conditionalFormatting>
  <conditionalFormatting sqref="P73:P75">
    <cfRule type="containsErrors" dxfId="817" priority="825">
      <formula>ISERROR(P73)</formula>
    </cfRule>
  </conditionalFormatting>
  <conditionalFormatting sqref="S73:S75">
    <cfRule type="containsErrors" dxfId="816" priority="824">
      <formula>ISERROR(S73)</formula>
    </cfRule>
  </conditionalFormatting>
  <conditionalFormatting sqref="V73:V75">
    <cfRule type="containsErrors" dxfId="815" priority="823">
      <formula>ISERROR(V73)</formula>
    </cfRule>
  </conditionalFormatting>
  <conditionalFormatting sqref="Y73:Y75">
    <cfRule type="containsErrors" dxfId="814" priority="822">
      <formula>ISERROR(Y73)</formula>
    </cfRule>
  </conditionalFormatting>
  <conditionalFormatting sqref="AQ73:AQ75">
    <cfRule type="containsErrors" dxfId="813" priority="821">
      <formula>ISERROR(AQ73)</formula>
    </cfRule>
  </conditionalFormatting>
  <conditionalFormatting sqref="AB73:AB75">
    <cfRule type="containsErrors" dxfId="812" priority="820">
      <formula>ISERROR(AB73)</formula>
    </cfRule>
  </conditionalFormatting>
  <conditionalFormatting sqref="AE73:AE75">
    <cfRule type="containsErrors" dxfId="811" priority="819">
      <formula>ISERROR(AE73)</formula>
    </cfRule>
  </conditionalFormatting>
  <conditionalFormatting sqref="AH73:AH75">
    <cfRule type="containsErrors" dxfId="810" priority="818">
      <formula>ISERROR(AH73)</formula>
    </cfRule>
  </conditionalFormatting>
  <conditionalFormatting sqref="AK73:AK75">
    <cfRule type="containsErrors" dxfId="809" priority="817">
      <formula>ISERROR(AK73)</formula>
    </cfRule>
  </conditionalFormatting>
  <conditionalFormatting sqref="AN73:AN75">
    <cfRule type="containsErrors" dxfId="808" priority="816">
      <formula>ISERROR(AN73)</formula>
    </cfRule>
  </conditionalFormatting>
  <conditionalFormatting sqref="J77:J79">
    <cfRule type="containsErrors" dxfId="807" priority="815">
      <formula>ISERROR(J77)</formula>
    </cfRule>
  </conditionalFormatting>
  <conditionalFormatting sqref="M77:M79">
    <cfRule type="containsErrors" dxfId="806" priority="814">
      <formula>ISERROR(M77)</formula>
    </cfRule>
  </conditionalFormatting>
  <conditionalFormatting sqref="P77:P79">
    <cfRule type="containsErrors" dxfId="805" priority="813">
      <formula>ISERROR(P77)</formula>
    </cfRule>
  </conditionalFormatting>
  <conditionalFormatting sqref="S77:S79">
    <cfRule type="containsErrors" dxfId="804" priority="812">
      <formula>ISERROR(S77)</formula>
    </cfRule>
  </conditionalFormatting>
  <conditionalFormatting sqref="V77:V79">
    <cfRule type="containsErrors" dxfId="803" priority="811">
      <formula>ISERROR(V77)</formula>
    </cfRule>
  </conditionalFormatting>
  <conditionalFormatting sqref="Y77:Y79">
    <cfRule type="containsErrors" dxfId="802" priority="810">
      <formula>ISERROR(Y77)</formula>
    </cfRule>
  </conditionalFormatting>
  <conditionalFormatting sqref="AQ77:AQ79">
    <cfRule type="containsErrors" dxfId="801" priority="809">
      <formula>ISERROR(AQ77)</formula>
    </cfRule>
  </conditionalFormatting>
  <conditionalFormatting sqref="AB77:AB79">
    <cfRule type="containsErrors" dxfId="800" priority="808">
      <formula>ISERROR(AB77)</formula>
    </cfRule>
  </conditionalFormatting>
  <conditionalFormatting sqref="AE77:AE79">
    <cfRule type="containsErrors" dxfId="799" priority="807">
      <formula>ISERROR(AE77)</formula>
    </cfRule>
  </conditionalFormatting>
  <conditionalFormatting sqref="AH77:AH79">
    <cfRule type="containsErrors" dxfId="798" priority="806">
      <formula>ISERROR(AH77)</formula>
    </cfRule>
  </conditionalFormatting>
  <conditionalFormatting sqref="AK77:AK79">
    <cfRule type="containsErrors" dxfId="797" priority="805">
      <formula>ISERROR(AK77)</formula>
    </cfRule>
  </conditionalFormatting>
  <conditionalFormatting sqref="AN77:AN79">
    <cfRule type="containsErrors" dxfId="796" priority="804">
      <formula>ISERROR(AN77)</formula>
    </cfRule>
  </conditionalFormatting>
  <conditionalFormatting sqref="J82">
    <cfRule type="containsErrors" dxfId="795" priority="803">
      <formula>ISERROR(J82)</formula>
    </cfRule>
  </conditionalFormatting>
  <conditionalFormatting sqref="M82">
    <cfRule type="containsErrors" dxfId="794" priority="802">
      <formula>ISERROR(M82)</formula>
    </cfRule>
  </conditionalFormatting>
  <conditionalFormatting sqref="P82">
    <cfRule type="containsErrors" dxfId="793" priority="801">
      <formula>ISERROR(P82)</formula>
    </cfRule>
  </conditionalFormatting>
  <conditionalFormatting sqref="S82">
    <cfRule type="containsErrors" dxfId="792" priority="800">
      <formula>ISERROR(S82)</formula>
    </cfRule>
  </conditionalFormatting>
  <conditionalFormatting sqref="V82">
    <cfRule type="containsErrors" dxfId="791" priority="799">
      <formula>ISERROR(V82)</formula>
    </cfRule>
  </conditionalFormatting>
  <conditionalFormatting sqref="Y82">
    <cfRule type="containsErrors" dxfId="790" priority="798">
      <formula>ISERROR(Y82)</formula>
    </cfRule>
  </conditionalFormatting>
  <conditionalFormatting sqref="AQ82">
    <cfRule type="containsErrors" dxfId="789" priority="797">
      <formula>ISERROR(AQ82)</formula>
    </cfRule>
  </conditionalFormatting>
  <conditionalFormatting sqref="AB82">
    <cfRule type="containsErrors" dxfId="788" priority="796">
      <formula>ISERROR(AB82)</formula>
    </cfRule>
  </conditionalFormatting>
  <conditionalFormatting sqref="AE82">
    <cfRule type="containsErrors" dxfId="787" priority="795">
      <formula>ISERROR(AE82)</formula>
    </cfRule>
  </conditionalFormatting>
  <conditionalFormatting sqref="AH82">
    <cfRule type="containsErrors" dxfId="786" priority="794">
      <formula>ISERROR(AH82)</formula>
    </cfRule>
  </conditionalFormatting>
  <conditionalFormatting sqref="AK82">
    <cfRule type="containsErrors" dxfId="785" priority="793">
      <formula>ISERROR(AK82)</formula>
    </cfRule>
  </conditionalFormatting>
  <conditionalFormatting sqref="AN82">
    <cfRule type="containsErrors" dxfId="784" priority="792">
      <formula>ISERROR(AN82)</formula>
    </cfRule>
  </conditionalFormatting>
  <conditionalFormatting sqref="J83">
    <cfRule type="containsErrors" dxfId="783" priority="791">
      <formula>ISERROR(J83)</formula>
    </cfRule>
  </conditionalFormatting>
  <conditionalFormatting sqref="M83">
    <cfRule type="containsErrors" dxfId="782" priority="790">
      <formula>ISERROR(M83)</formula>
    </cfRule>
  </conditionalFormatting>
  <conditionalFormatting sqref="P83">
    <cfRule type="containsErrors" dxfId="781" priority="789">
      <formula>ISERROR(P83)</formula>
    </cfRule>
  </conditionalFormatting>
  <conditionalFormatting sqref="S83">
    <cfRule type="containsErrors" dxfId="780" priority="788">
      <formula>ISERROR(S83)</formula>
    </cfRule>
  </conditionalFormatting>
  <conditionalFormatting sqref="V83">
    <cfRule type="containsErrors" dxfId="779" priority="787">
      <formula>ISERROR(V83)</formula>
    </cfRule>
  </conditionalFormatting>
  <conditionalFormatting sqref="Y83">
    <cfRule type="containsErrors" dxfId="778" priority="786">
      <formula>ISERROR(Y83)</formula>
    </cfRule>
  </conditionalFormatting>
  <conditionalFormatting sqref="AQ83">
    <cfRule type="containsErrors" dxfId="777" priority="785">
      <formula>ISERROR(AQ83)</formula>
    </cfRule>
  </conditionalFormatting>
  <conditionalFormatting sqref="AB83">
    <cfRule type="containsErrors" dxfId="776" priority="784">
      <formula>ISERROR(AB83)</formula>
    </cfRule>
  </conditionalFormatting>
  <conditionalFormatting sqref="AE83">
    <cfRule type="containsErrors" dxfId="775" priority="783">
      <formula>ISERROR(AE83)</formula>
    </cfRule>
  </conditionalFormatting>
  <conditionalFormatting sqref="AH83">
    <cfRule type="containsErrors" dxfId="774" priority="782">
      <formula>ISERROR(AH83)</formula>
    </cfRule>
  </conditionalFormatting>
  <conditionalFormatting sqref="AK83">
    <cfRule type="containsErrors" dxfId="773" priority="781">
      <formula>ISERROR(AK83)</formula>
    </cfRule>
  </conditionalFormatting>
  <conditionalFormatting sqref="AN83">
    <cfRule type="containsErrors" dxfId="772" priority="780">
      <formula>ISERROR(AN83)</formula>
    </cfRule>
  </conditionalFormatting>
  <conditionalFormatting sqref="J63">
    <cfRule type="containsErrors" dxfId="771" priority="779">
      <formula>ISERROR(J63)</formula>
    </cfRule>
  </conditionalFormatting>
  <conditionalFormatting sqref="M63">
    <cfRule type="containsErrors" dxfId="770" priority="778">
      <formula>ISERROR(M63)</formula>
    </cfRule>
  </conditionalFormatting>
  <conditionalFormatting sqref="P63">
    <cfRule type="containsErrors" dxfId="769" priority="777">
      <formula>ISERROR(P63)</formula>
    </cfRule>
  </conditionalFormatting>
  <conditionalFormatting sqref="S63">
    <cfRule type="containsErrors" dxfId="768" priority="776">
      <formula>ISERROR(S63)</formula>
    </cfRule>
  </conditionalFormatting>
  <conditionalFormatting sqref="V63">
    <cfRule type="containsErrors" dxfId="767" priority="775">
      <formula>ISERROR(V63)</formula>
    </cfRule>
  </conditionalFormatting>
  <conditionalFormatting sqref="Y63">
    <cfRule type="containsErrors" dxfId="766" priority="774">
      <formula>ISERROR(Y63)</formula>
    </cfRule>
  </conditionalFormatting>
  <conditionalFormatting sqref="AQ63">
    <cfRule type="containsErrors" dxfId="765" priority="773">
      <formula>ISERROR(AQ63)</formula>
    </cfRule>
  </conditionalFormatting>
  <conditionalFormatting sqref="AB63">
    <cfRule type="containsErrors" dxfId="764" priority="772">
      <formula>ISERROR(AB63)</formula>
    </cfRule>
  </conditionalFormatting>
  <conditionalFormatting sqref="AE63">
    <cfRule type="containsErrors" dxfId="763" priority="771">
      <formula>ISERROR(AE63)</formula>
    </cfRule>
  </conditionalFormatting>
  <conditionalFormatting sqref="AH63">
    <cfRule type="containsErrors" dxfId="762" priority="770">
      <formula>ISERROR(AH63)</formula>
    </cfRule>
  </conditionalFormatting>
  <conditionalFormatting sqref="AK63">
    <cfRule type="containsErrors" dxfId="761" priority="769">
      <formula>ISERROR(AK63)</formula>
    </cfRule>
  </conditionalFormatting>
  <conditionalFormatting sqref="AN63">
    <cfRule type="containsErrors" dxfId="760" priority="768">
      <formula>ISERROR(AN63)</formula>
    </cfRule>
  </conditionalFormatting>
  <conditionalFormatting sqref="J62">
    <cfRule type="containsErrors" dxfId="759" priority="767">
      <formula>ISERROR(J62)</formula>
    </cfRule>
  </conditionalFormatting>
  <conditionalFormatting sqref="M62">
    <cfRule type="containsErrors" dxfId="758" priority="766">
      <formula>ISERROR(M62)</formula>
    </cfRule>
  </conditionalFormatting>
  <conditionalFormatting sqref="P62">
    <cfRule type="containsErrors" dxfId="757" priority="765">
      <formula>ISERROR(P62)</formula>
    </cfRule>
  </conditionalFormatting>
  <conditionalFormatting sqref="S62">
    <cfRule type="containsErrors" dxfId="756" priority="764">
      <formula>ISERROR(S62)</formula>
    </cfRule>
  </conditionalFormatting>
  <conditionalFormatting sqref="V62">
    <cfRule type="containsErrors" dxfId="755" priority="763">
      <formula>ISERROR(V62)</formula>
    </cfRule>
  </conditionalFormatting>
  <conditionalFormatting sqref="Y62">
    <cfRule type="containsErrors" dxfId="754" priority="762">
      <formula>ISERROR(Y62)</formula>
    </cfRule>
  </conditionalFormatting>
  <conditionalFormatting sqref="AQ62">
    <cfRule type="containsErrors" dxfId="753" priority="761">
      <formula>ISERROR(AQ62)</formula>
    </cfRule>
  </conditionalFormatting>
  <conditionalFormatting sqref="AB62">
    <cfRule type="containsErrors" dxfId="752" priority="760">
      <formula>ISERROR(AB62)</formula>
    </cfRule>
  </conditionalFormatting>
  <conditionalFormatting sqref="AE62">
    <cfRule type="containsErrors" dxfId="751" priority="759">
      <formula>ISERROR(AE62)</formula>
    </cfRule>
  </conditionalFormatting>
  <conditionalFormatting sqref="AH62">
    <cfRule type="containsErrors" dxfId="750" priority="758">
      <formula>ISERROR(AH62)</formula>
    </cfRule>
  </conditionalFormatting>
  <conditionalFormatting sqref="AK62">
    <cfRule type="containsErrors" dxfId="749" priority="757">
      <formula>ISERROR(AK62)</formula>
    </cfRule>
  </conditionalFormatting>
  <conditionalFormatting sqref="AN62">
    <cfRule type="containsErrors" dxfId="748" priority="756">
      <formula>ISERROR(AN62)</formula>
    </cfRule>
  </conditionalFormatting>
  <conditionalFormatting sqref="J102:J104">
    <cfRule type="containsErrors" dxfId="747" priority="755">
      <formula>ISERROR(J102)</formula>
    </cfRule>
  </conditionalFormatting>
  <conditionalFormatting sqref="M102:M104">
    <cfRule type="containsErrors" dxfId="746" priority="754">
      <formula>ISERROR(M102)</formula>
    </cfRule>
  </conditionalFormatting>
  <conditionalFormatting sqref="P102:P104">
    <cfRule type="containsErrors" dxfId="745" priority="753">
      <formula>ISERROR(P102)</formula>
    </cfRule>
  </conditionalFormatting>
  <conditionalFormatting sqref="S102:S104">
    <cfRule type="containsErrors" dxfId="744" priority="752">
      <formula>ISERROR(S102)</formula>
    </cfRule>
  </conditionalFormatting>
  <conditionalFormatting sqref="V102:V104">
    <cfRule type="containsErrors" dxfId="743" priority="751">
      <formula>ISERROR(V102)</formula>
    </cfRule>
  </conditionalFormatting>
  <conditionalFormatting sqref="Y102:Y104">
    <cfRule type="containsErrors" dxfId="742" priority="750">
      <formula>ISERROR(Y102)</formula>
    </cfRule>
  </conditionalFormatting>
  <conditionalFormatting sqref="AQ102:AQ104">
    <cfRule type="containsErrors" dxfId="741" priority="749">
      <formula>ISERROR(AQ102)</formula>
    </cfRule>
  </conditionalFormatting>
  <conditionalFormatting sqref="AB102:AB104">
    <cfRule type="containsErrors" dxfId="740" priority="748">
      <formula>ISERROR(AB102)</formula>
    </cfRule>
  </conditionalFormatting>
  <conditionalFormatting sqref="AE102:AE104">
    <cfRule type="containsErrors" dxfId="739" priority="747">
      <formula>ISERROR(AE102)</formula>
    </cfRule>
  </conditionalFormatting>
  <conditionalFormatting sqref="AH102:AH104">
    <cfRule type="containsErrors" dxfId="738" priority="746">
      <formula>ISERROR(AH102)</formula>
    </cfRule>
  </conditionalFormatting>
  <conditionalFormatting sqref="AK102:AK104">
    <cfRule type="containsErrors" dxfId="737" priority="745">
      <formula>ISERROR(AK102)</formula>
    </cfRule>
  </conditionalFormatting>
  <conditionalFormatting sqref="AN102:AN104">
    <cfRule type="containsErrors" dxfId="736" priority="744">
      <formula>ISERROR(AN102)</formula>
    </cfRule>
  </conditionalFormatting>
  <conditionalFormatting sqref="J106:J108">
    <cfRule type="containsErrors" dxfId="735" priority="743">
      <formula>ISERROR(J106)</formula>
    </cfRule>
  </conditionalFormatting>
  <conditionalFormatting sqref="M106:M108">
    <cfRule type="containsErrors" dxfId="734" priority="742">
      <formula>ISERROR(M106)</formula>
    </cfRule>
  </conditionalFormatting>
  <conditionalFormatting sqref="P106:P108">
    <cfRule type="containsErrors" dxfId="733" priority="741">
      <formula>ISERROR(P106)</formula>
    </cfRule>
  </conditionalFormatting>
  <conditionalFormatting sqref="S106:S108">
    <cfRule type="containsErrors" dxfId="732" priority="740">
      <formula>ISERROR(S106)</formula>
    </cfRule>
  </conditionalFormatting>
  <conditionalFormatting sqref="V106:V108">
    <cfRule type="containsErrors" dxfId="731" priority="739">
      <formula>ISERROR(V106)</formula>
    </cfRule>
  </conditionalFormatting>
  <conditionalFormatting sqref="Y106:Y108">
    <cfRule type="containsErrors" dxfId="730" priority="738">
      <formula>ISERROR(Y106)</formula>
    </cfRule>
  </conditionalFormatting>
  <conditionalFormatting sqref="AQ106:AQ108">
    <cfRule type="containsErrors" dxfId="729" priority="737">
      <formula>ISERROR(AQ106)</formula>
    </cfRule>
  </conditionalFormatting>
  <conditionalFormatting sqref="AB106:AB108">
    <cfRule type="containsErrors" dxfId="728" priority="736">
      <formula>ISERROR(AB106)</formula>
    </cfRule>
  </conditionalFormatting>
  <conditionalFormatting sqref="AE106:AE108">
    <cfRule type="containsErrors" dxfId="727" priority="735">
      <formula>ISERROR(AE106)</formula>
    </cfRule>
  </conditionalFormatting>
  <conditionalFormatting sqref="AH106:AH108">
    <cfRule type="containsErrors" dxfId="726" priority="734">
      <formula>ISERROR(AH106)</formula>
    </cfRule>
  </conditionalFormatting>
  <conditionalFormatting sqref="AK106:AK108">
    <cfRule type="containsErrors" dxfId="725" priority="733">
      <formula>ISERROR(AK106)</formula>
    </cfRule>
  </conditionalFormatting>
  <conditionalFormatting sqref="AN106:AN108">
    <cfRule type="containsErrors" dxfId="724" priority="732">
      <formula>ISERROR(AN106)</formula>
    </cfRule>
  </conditionalFormatting>
  <conditionalFormatting sqref="J110:J112">
    <cfRule type="containsErrors" dxfId="723" priority="731">
      <formula>ISERROR(J110)</formula>
    </cfRule>
  </conditionalFormatting>
  <conditionalFormatting sqref="M110:M112">
    <cfRule type="containsErrors" dxfId="722" priority="730">
      <formula>ISERROR(M110)</formula>
    </cfRule>
  </conditionalFormatting>
  <conditionalFormatting sqref="P110:P112">
    <cfRule type="containsErrors" dxfId="721" priority="729">
      <formula>ISERROR(P110)</formula>
    </cfRule>
  </conditionalFormatting>
  <conditionalFormatting sqref="S110:S112">
    <cfRule type="containsErrors" dxfId="720" priority="728">
      <formula>ISERROR(S110)</formula>
    </cfRule>
  </conditionalFormatting>
  <conditionalFormatting sqref="V110:V112">
    <cfRule type="containsErrors" dxfId="719" priority="727">
      <formula>ISERROR(V110)</formula>
    </cfRule>
  </conditionalFormatting>
  <conditionalFormatting sqref="Y110:Y112">
    <cfRule type="containsErrors" dxfId="718" priority="726">
      <formula>ISERROR(Y110)</formula>
    </cfRule>
  </conditionalFormatting>
  <conditionalFormatting sqref="AQ110:AQ112">
    <cfRule type="containsErrors" dxfId="717" priority="725">
      <formula>ISERROR(AQ110)</formula>
    </cfRule>
  </conditionalFormatting>
  <conditionalFormatting sqref="AB110:AB112">
    <cfRule type="containsErrors" dxfId="716" priority="724">
      <formula>ISERROR(AB110)</formula>
    </cfRule>
  </conditionalFormatting>
  <conditionalFormatting sqref="AE110:AE112">
    <cfRule type="containsErrors" dxfId="715" priority="723">
      <formula>ISERROR(AE110)</formula>
    </cfRule>
  </conditionalFormatting>
  <conditionalFormatting sqref="AH110:AH112">
    <cfRule type="containsErrors" dxfId="714" priority="722">
      <formula>ISERROR(AH110)</formula>
    </cfRule>
  </conditionalFormatting>
  <conditionalFormatting sqref="AK110:AK112">
    <cfRule type="containsErrors" dxfId="713" priority="721">
      <formula>ISERROR(AK110)</formula>
    </cfRule>
  </conditionalFormatting>
  <conditionalFormatting sqref="AN110:AN112">
    <cfRule type="containsErrors" dxfId="712" priority="720">
      <formula>ISERROR(AN110)</formula>
    </cfRule>
  </conditionalFormatting>
  <conditionalFormatting sqref="S93">
    <cfRule type="containsErrors" dxfId="711" priority="719">
      <formula>ISERROR(S93)</formula>
    </cfRule>
  </conditionalFormatting>
  <conditionalFormatting sqref="V93">
    <cfRule type="containsErrors" dxfId="710" priority="718">
      <formula>ISERROR(V93)</formula>
    </cfRule>
  </conditionalFormatting>
  <conditionalFormatting sqref="AB93">
    <cfRule type="containsErrors" dxfId="709" priority="716">
      <formula>ISERROR(AB93)</formula>
    </cfRule>
  </conditionalFormatting>
  <conditionalFormatting sqref="AE93">
    <cfRule type="containsErrors" dxfId="708" priority="715">
      <formula>ISERROR(AE93)</formula>
    </cfRule>
  </conditionalFormatting>
  <conditionalFormatting sqref="AH93">
    <cfRule type="containsErrors" dxfId="707" priority="714">
      <formula>ISERROR(AH93)</formula>
    </cfRule>
  </conditionalFormatting>
  <conditionalFormatting sqref="AK93">
    <cfRule type="containsErrors" dxfId="706" priority="713">
      <formula>ISERROR(AK93)</formula>
    </cfRule>
  </conditionalFormatting>
  <conditionalFormatting sqref="AN93">
    <cfRule type="containsErrors" dxfId="705" priority="712">
      <formula>ISERROR(AN93)</formula>
    </cfRule>
  </conditionalFormatting>
  <conditionalFormatting sqref="J361:J363">
    <cfRule type="containsErrors" dxfId="704" priority="711">
      <formula>ISERROR(J361)</formula>
    </cfRule>
  </conditionalFormatting>
  <conditionalFormatting sqref="M361:M363">
    <cfRule type="containsErrors" dxfId="703" priority="710">
      <formula>ISERROR(M361)</formula>
    </cfRule>
  </conditionalFormatting>
  <conditionalFormatting sqref="J365:J367">
    <cfRule type="containsErrors" dxfId="702" priority="709">
      <formula>ISERROR(J365)</formula>
    </cfRule>
  </conditionalFormatting>
  <conditionalFormatting sqref="M365:M367">
    <cfRule type="containsErrors" dxfId="701" priority="708">
      <formula>ISERROR(M365)</formula>
    </cfRule>
  </conditionalFormatting>
  <conditionalFormatting sqref="J369:J371">
    <cfRule type="containsErrors" dxfId="700" priority="707">
      <formula>ISERROR(J369)</formula>
    </cfRule>
  </conditionalFormatting>
  <conditionalFormatting sqref="M369:M371">
    <cfRule type="containsErrors" dxfId="699" priority="706">
      <formula>ISERROR(M369)</formula>
    </cfRule>
  </conditionalFormatting>
  <conditionalFormatting sqref="J373:J375">
    <cfRule type="containsErrors" dxfId="698" priority="705">
      <formula>ISERROR(J373)</formula>
    </cfRule>
  </conditionalFormatting>
  <conditionalFormatting sqref="M373:M375">
    <cfRule type="containsErrors" dxfId="697" priority="704">
      <formula>ISERROR(M373)</formula>
    </cfRule>
  </conditionalFormatting>
  <conditionalFormatting sqref="J377:J379">
    <cfRule type="containsErrors" dxfId="696" priority="703">
      <formula>ISERROR(J377)</formula>
    </cfRule>
  </conditionalFormatting>
  <conditionalFormatting sqref="M377:M379">
    <cfRule type="containsErrors" dxfId="695" priority="702">
      <formula>ISERROR(M377)</formula>
    </cfRule>
  </conditionalFormatting>
  <conditionalFormatting sqref="AN121">
    <cfRule type="containsErrors" dxfId="694" priority="690">
      <formula>ISERROR(AN121)</formula>
    </cfRule>
  </conditionalFormatting>
  <conditionalFormatting sqref="AN128:AN130 AN132">
    <cfRule type="containsErrors" dxfId="693" priority="677">
      <formula>ISERROR(AN128)</formula>
    </cfRule>
  </conditionalFormatting>
  <conditionalFormatting sqref="AN138:AN140 AN142">
    <cfRule type="containsErrors" dxfId="692" priority="664">
      <formula>ISERROR(AN138)</formula>
    </cfRule>
  </conditionalFormatting>
  <conditionalFormatting sqref="AN143:AN145 AN147">
    <cfRule type="containsErrors" dxfId="691" priority="638">
      <formula>ISERROR(AN143)</formula>
    </cfRule>
  </conditionalFormatting>
  <conditionalFormatting sqref="AN153:AN155 AN157">
    <cfRule type="containsErrors" dxfId="690" priority="625">
      <formula>ISERROR(AN153)</formula>
    </cfRule>
  </conditionalFormatting>
  <conditionalFormatting sqref="AN183:AN185 AN187">
    <cfRule type="containsErrors" dxfId="689" priority="560">
      <formula>ISERROR(AN183)</formula>
    </cfRule>
  </conditionalFormatting>
  <conditionalFormatting sqref="AN188:AN190 AN192">
    <cfRule type="containsErrors" dxfId="688" priority="547">
      <formula>ISERROR(AN188)</formula>
    </cfRule>
  </conditionalFormatting>
  <conditionalFormatting sqref="AN201">
    <cfRule type="containsErrors" dxfId="687" priority="534">
      <formula>ISERROR(AN201)</formula>
    </cfRule>
  </conditionalFormatting>
  <conditionalFormatting sqref="AN131">
    <cfRule type="containsErrors" dxfId="686" priority="521">
      <formula>ISERROR(AN131)</formula>
    </cfRule>
  </conditionalFormatting>
  <conditionalFormatting sqref="AN141">
    <cfRule type="containsErrors" dxfId="685" priority="508">
      <formula>ISERROR(AN141)</formula>
    </cfRule>
  </conditionalFormatting>
  <conditionalFormatting sqref="AN181">
    <cfRule type="containsErrors" dxfId="684" priority="495">
      <formula>ISERROR(AN181)</formula>
    </cfRule>
  </conditionalFormatting>
  <conditionalFormatting sqref="AN146">
    <cfRule type="containsErrors" dxfId="683" priority="482">
      <formula>ISERROR(AN146)</formula>
    </cfRule>
  </conditionalFormatting>
  <conditionalFormatting sqref="G121">
    <cfRule type="containsErrors" dxfId="682" priority="701">
      <formula>ISERROR(G121)</formula>
    </cfRule>
  </conditionalFormatting>
  <conditionalFormatting sqref="J121">
    <cfRule type="containsErrors" dxfId="681" priority="700">
      <formula>ISERROR(J121)</formula>
    </cfRule>
  </conditionalFormatting>
  <conditionalFormatting sqref="M121">
    <cfRule type="containsErrors" dxfId="680" priority="699">
      <formula>ISERROR(M121)</formula>
    </cfRule>
  </conditionalFormatting>
  <conditionalFormatting sqref="P121">
    <cfRule type="containsErrors" dxfId="679" priority="698">
      <formula>ISERROR(P121)</formula>
    </cfRule>
  </conditionalFormatting>
  <conditionalFormatting sqref="S121">
    <cfRule type="containsErrors" dxfId="678" priority="697">
      <formula>ISERROR(S121)</formula>
    </cfRule>
  </conditionalFormatting>
  <conditionalFormatting sqref="V121">
    <cfRule type="containsErrors" dxfId="677" priority="696">
      <formula>ISERROR(V121)</formula>
    </cfRule>
  </conditionalFormatting>
  <conditionalFormatting sqref="Y121">
    <cfRule type="containsErrors" dxfId="676" priority="695">
      <formula>ISERROR(Y121)</formula>
    </cfRule>
  </conditionalFormatting>
  <conditionalFormatting sqref="AB121">
    <cfRule type="containsErrors" dxfId="675" priority="694">
      <formula>ISERROR(AB121)</formula>
    </cfRule>
  </conditionalFormatting>
  <conditionalFormatting sqref="AE121">
    <cfRule type="containsErrors" dxfId="674" priority="693">
      <formula>ISERROR(AE121)</formula>
    </cfRule>
  </conditionalFormatting>
  <conditionalFormatting sqref="AH121">
    <cfRule type="containsErrors" dxfId="673" priority="692">
      <formula>ISERROR(AH121)</formula>
    </cfRule>
  </conditionalFormatting>
  <conditionalFormatting sqref="AK121">
    <cfRule type="containsErrors" dxfId="672" priority="691">
      <formula>ISERROR(AK121)</formula>
    </cfRule>
  </conditionalFormatting>
  <conditionalFormatting sqref="AN156">
    <cfRule type="containsErrors" dxfId="671" priority="469">
      <formula>ISERROR(AN156)</formula>
    </cfRule>
  </conditionalFormatting>
  <conditionalFormatting sqref="G128:G130 G132">
    <cfRule type="containsErrors" dxfId="670" priority="689">
      <formula>ISERROR(G128)</formula>
    </cfRule>
  </conditionalFormatting>
  <conditionalFormatting sqref="J128:J130 J132">
    <cfRule type="containsErrors" dxfId="669" priority="688">
      <formula>ISERROR(J128)</formula>
    </cfRule>
  </conditionalFormatting>
  <conditionalFormatting sqref="M128:M130 M132">
    <cfRule type="containsErrors" dxfId="668" priority="687">
      <formula>ISERROR(M128)</formula>
    </cfRule>
  </conditionalFormatting>
  <conditionalFormatting sqref="P128:P130 P132">
    <cfRule type="containsErrors" dxfId="667" priority="686">
      <formula>ISERROR(P128)</formula>
    </cfRule>
  </conditionalFormatting>
  <conditionalFormatting sqref="S128:S130 S132">
    <cfRule type="containsErrors" dxfId="666" priority="685">
      <formula>ISERROR(S128)</formula>
    </cfRule>
  </conditionalFormatting>
  <conditionalFormatting sqref="V128:V130 V132">
    <cfRule type="containsErrors" dxfId="665" priority="684">
      <formula>ISERROR(V128)</formula>
    </cfRule>
  </conditionalFormatting>
  <conditionalFormatting sqref="Y128:Y130 Y132">
    <cfRule type="containsErrors" dxfId="664" priority="683">
      <formula>ISERROR(Y128)</formula>
    </cfRule>
  </conditionalFormatting>
  <conditionalFormatting sqref="AQ128:AQ130 AQ132">
    <cfRule type="containsErrors" dxfId="663" priority="682">
      <formula>ISERROR(AQ128)</formula>
    </cfRule>
  </conditionalFormatting>
  <conditionalFormatting sqref="AB128:AB130 AB132">
    <cfRule type="containsErrors" dxfId="662" priority="681">
      <formula>ISERROR(AB128)</formula>
    </cfRule>
  </conditionalFormatting>
  <conditionalFormatting sqref="AE128:AE130 AE132">
    <cfRule type="containsErrors" dxfId="661" priority="680">
      <formula>ISERROR(AE128)</formula>
    </cfRule>
  </conditionalFormatting>
  <conditionalFormatting sqref="AH128:AH130 AH132">
    <cfRule type="containsErrors" dxfId="660" priority="679">
      <formula>ISERROR(AH128)</formula>
    </cfRule>
  </conditionalFormatting>
  <conditionalFormatting sqref="AK128:AK130 AK132">
    <cfRule type="containsErrors" dxfId="659" priority="678">
      <formula>ISERROR(AK128)</formula>
    </cfRule>
  </conditionalFormatting>
  <conditionalFormatting sqref="AN171">
    <cfRule type="containsErrors" dxfId="658" priority="456">
      <formula>ISERROR(AN171)</formula>
    </cfRule>
  </conditionalFormatting>
  <conditionalFormatting sqref="AN176">
    <cfRule type="containsErrors" dxfId="657" priority="443">
      <formula>ISERROR(AN176)</formula>
    </cfRule>
  </conditionalFormatting>
  <conditionalFormatting sqref="G138:G140 G142">
    <cfRule type="containsErrors" dxfId="656" priority="676">
      <formula>ISERROR(G138)</formula>
    </cfRule>
  </conditionalFormatting>
  <conditionalFormatting sqref="J138:J140 J142">
    <cfRule type="containsErrors" dxfId="655" priority="675">
      <formula>ISERROR(J138)</formula>
    </cfRule>
  </conditionalFormatting>
  <conditionalFormatting sqref="M138:M140 M142">
    <cfRule type="containsErrors" dxfId="654" priority="674">
      <formula>ISERROR(M138)</formula>
    </cfRule>
  </conditionalFormatting>
  <conditionalFormatting sqref="P138:P140 P142">
    <cfRule type="containsErrors" dxfId="653" priority="673">
      <formula>ISERROR(P138)</formula>
    </cfRule>
  </conditionalFormatting>
  <conditionalFormatting sqref="S138:S140 S142">
    <cfRule type="containsErrors" dxfId="652" priority="672">
      <formula>ISERROR(S138)</formula>
    </cfRule>
  </conditionalFormatting>
  <conditionalFormatting sqref="V138:V140 V142">
    <cfRule type="containsErrors" dxfId="651" priority="671">
      <formula>ISERROR(V138)</formula>
    </cfRule>
  </conditionalFormatting>
  <conditionalFormatting sqref="Y138:Y140 Y142">
    <cfRule type="containsErrors" dxfId="650" priority="670">
      <formula>ISERROR(Y138)</formula>
    </cfRule>
  </conditionalFormatting>
  <conditionalFormatting sqref="AQ138:AQ140 AQ142">
    <cfRule type="containsErrors" dxfId="649" priority="669">
      <formula>ISERROR(AQ138)</formula>
    </cfRule>
  </conditionalFormatting>
  <conditionalFormatting sqref="AB138:AB140 AB142">
    <cfRule type="containsErrors" dxfId="648" priority="668">
      <formula>ISERROR(AB138)</formula>
    </cfRule>
  </conditionalFormatting>
  <conditionalFormatting sqref="AE138:AE140 AE142">
    <cfRule type="containsErrors" dxfId="647" priority="667">
      <formula>ISERROR(AE138)</formula>
    </cfRule>
  </conditionalFormatting>
  <conditionalFormatting sqref="AH138:AH140 AH142">
    <cfRule type="containsErrors" dxfId="646" priority="666">
      <formula>ISERROR(AH138)</formula>
    </cfRule>
  </conditionalFormatting>
  <conditionalFormatting sqref="AK138:AK140 AK142">
    <cfRule type="containsErrors" dxfId="645" priority="665">
      <formula>ISERROR(AK138)</formula>
    </cfRule>
  </conditionalFormatting>
  <conditionalFormatting sqref="AN178:AN180 AN182">
    <cfRule type="containsErrors" dxfId="644" priority="651">
      <formula>ISERROR(AN178)</formula>
    </cfRule>
  </conditionalFormatting>
  <conditionalFormatting sqref="AN161">
    <cfRule type="containsErrors" dxfId="643" priority="430">
      <formula>ISERROR(AN161)</formula>
    </cfRule>
  </conditionalFormatting>
  <conditionalFormatting sqref="G178:G180 G182">
    <cfRule type="containsErrors" dxfId="642" priority="663">
      <formula>ISERROR(G178)</formula>
    </cfRule>
  </conditionalFormatting>
  <conditionalFormatting sqref="J178:J180 J182">
    <cfRule type="containsErrors" dxfId="641" priority="662">
      <formula>ISERROR(J178)</formula>
    </cfRule>
  </conditionalFormatting>
  <conditionalFormatting sqref="M178:M180 M182">
    <cfRule type="containsErrors" dxfId="640" priority="661">
      <formula>ISERROR(M178)</formula>
    </cfRule>
  </conditionalFormatting>
  <conditionalFormatting sqref="P178:P180 P182">
    <cfRule type="containsErrors" dxfId="639" priority="660">
      <formula>ISERROR(P178)</formula>
    </cfRule>
  </conditionalFormatting>
  <conditionalFormatting sqref="S178:S180 S182">
    <cfRule type="containsErrors" dxfId="638" priority="659">
      <formula>ISERROR(S178)</formula>
    </cfRule>
  </conditionalFormatting>
  <conditionalFormatting sqref="V178:V180 V182">
    <cfRule type="containsErrors" dxfId="637" priority="658">
      <formula>ISERROR(V178)</formula>
    </cfRule>
  </conditionalFormatting>
  <conditionalFormatting sqref="Y178:Y180 Y182">
    <cfRule type="containsErrors" dxfId="636" priority="657">
      <formula>ISERROR(Y178)</formula>
    </cfRule>
  </conditionalFormatting>
  <conditionalFormatting sqref="AQ178:AQ180 AQ182">
    <cfRule type="containsErrors" dxfId="635" priority="656">
      <formula>ISERROR(AQ178)</formula>
    </cfRule>
  </conditionalFormatting>
  <conditionalFormatting sqref="AB178:AB180 AB182">
    <cfRule type="containsErrors" dxfId="634" priority="655">
      <formula>ISERROR(AB178)</formula>
    </cfRule>
  </conditionalFormatting>
  <conditionalFormatting sqref="AE178:AE180 AE182">
    <cfRule type="containsErrors" dxfId="633" priority="654">
      <formula>ISERROR(AE178)</formula>
    </cfRule>
  </conditionalFormatting>
  <conditionalFormatting sqref="AH178:AH180 AH182">
    <cfRule type="containsErrors" dxfId="632" priority="653">
      <formula>ISERROR(AH178)</formula>
    </cfRule>
  </conditionalFormatting>
  <conditionalFormatting sqref="AK178:AK180 AK182">
    <cfRule type="containsErrors" dxfId="631" priority="652">
      <formula>ISERROR(AK178)</formula>
    </cfRule>
  </conditionalFormatting>
  <conditionalFormatting sqref="G143:G145 G147">
    <cfRule type="containsErrors" dxfId="630" priority="650">
      <formula>ISERROR(G143)</formula>
    </cfRule>
  </conditionalFormatting>
  <conditionalFormatting sqref="J143:J145 J147">
    <cfRule type="containsErrors" dxfId="629" priority="649">
      <formula>ISERROR(J143)</formula>
    </cfRule>
  </conditionalFormatting>
  <conditionalFormatting sqref="M143:M145 M147">
    <cfRule type="containsErrors" dxfId="628" priority="648">
      <formula>ISERROR(M143)</formula>
    </cfRule>
  </conditionalFormatting>
  <conditionalFormatting sqref="P143:P145 P147">
    <cfRule type="containsErrors" dxfId="627" priority="647">
      <formula>ISERROR(P143)</formula>
    </cfRule>
  </conditionalFormatting>
  <conditionalFormatting sqref="S143:S145 S147">
    <cfRule type="containsErrors" dxfId="626" priority="646">
      <formula>ISERROR(S143)</formula>
    </cfRule>
  </conditionalFormatting>
  <conditionalFormatting sqref="V143:V145 V147">
    <cfRule type="containsErrors" dxfId="625" priority="645">
      <formula>ISERROR(V143)</formula>
    </cfRule>
  </conditionalFormatting>
  <conditionalFormatting sqref="Y143:Y145 Y147">
    <cfRule type="containsErrors" dxfId="624" priority="644">
      <formula>ISERROR(Y143)</formula>
    </cfRule>
  </conditionalFormatting>
  <conditionalFormatting sqref="AQ143:AQ145 AQ147">
    <cfRule type="containsErrors" dxfId="623" priority="643">
      <formula>ISERROR(AQ143)</formula>
    </cfRule>
  </conditionalFormatting>
  <conditionalFormatting sqref="AB143:AB145 AB147">
    <cfRule type="containsErrors" dxfId="622" priority="642">
      <formula>ISERROR(AB143)</formula>
    </cfRule>
  </conditionalFormatting>
  <conditionalFormatting sqref="AE143:AE145 AE147">
    <cfRule type="containsErrors" dxfId="621" priority="641">
      <formula>ISERROR(AE143)</formula>
    </cfRule>
  </conditionalFormatting>
  <conditionalFormatting sqref="AH143:AH145 AH147">
    <cfRule type="containsErrors" dxfId="620" priority="640">
      <formula>ISERROR(AH143)</formula>
    </cfRule>
  </conditionalFormatting>
  <conditionalFormatting sqref="AK143:AK145 AK147">
    <cfRule type="containsErrors" dxfId="619" priority="639">
      <formula>ISERROR(AK143)</formula>
    </cfRule>
  </conditionalFormatting>
  <conditionalFormatting sqref="AN126">
    <cfRule type="containsErrors" dxfId="618" priority="417">
      <formula>ISERROR(AN126)</formula>
    </cfRule>
  </conditionalFormatting>
  <conditionalFormatting sqref="G153:G155 G157">
    <cfRule type="containsErrors" dxfId="617" priority="637">
      <formula>ISERROR(G153)</formula>
    </cfRule>
  </conditionalFormatting>
  <conditionalFormatting sqref="J153:J155 J157">
    <cfRule type="containsErrors" dxfId="616" priority="636">
      <formula>ISERROR(J153)</formula>
    </cfRule>
  </conditionalFormatting>
  <conditionalFormatting sqref="M153:M155 M157">
    <cfRule type="containsErrors" dxfId="615" priority="635">
      <formula>ISERROR(M153)</formula>
    </cfRule>
  </conditionalFormatting>
  <conditionalFormatting sqref="P153:P155 P157">
    <cfRule type="containsErrors" dxfId="614" priority="634">
      <formula>ISERROR(P153)</formula>
    </cfRule>
  </conditionalFormatting>
  <conditionalFormatting sqref="S153:S155 S157">
    <cfRule type="containsErrors" dxfId="613" priority="633">
      <formula>ISERROR(S153)</formula>
    </cfRule>
  </conditionalFormatting>
  <conditionalFormatting sqref="V153:V155 V157">
    <cfRule type="containsErrors" dxfId="612" priority="632">
      <formula>ISERROR(V153)</formula>
    </cfRule>
  </conditionalFormatting>
  <conditionalFormatting sqref="Y153:Y155 Y157">
    <cfRule type="containsErrors" dxfId="611" priority="631">
      <formula>ISERROR(Y153)</formula>
    </cfRule>
  </conditionalFormatting>
  <conditionalFormatting sqref="AQ153:AQ155 AQ157">
    <cfRule type="containsErrors" dxfId="610" priority="630">
      <formula>ISERROR(AQ153)</formula>
    </cfRule>
  </conditionalFormatting>
  <conditionalFormatting sqref="AB153:AB155 AB157">
    <cfRule type="containsErrors" dxfId="609" priority="629">
      <formula>ISERROR(AB153)</formula>
    </cfRule>
  </conditionalFormatting>
  <conditionalFormatting sqref="AE153:AE155 AE157">
    <cfRule type="containsErrors" dxfId="608" priority="628">
      <formula>ISERROR(AE153)</formula>
    </cfRule>
  </conditionalFormatting>
  <conditionalFormatting sqref="AH153:AH155 AH157">
    <cfRule type="containsErrors" dxfId="607" priority="627">
      <formula>ISERROR(AH153)</formula>
    </cfRule>
  </conditionalFormatting>
  <conditionalFormatting sqref="AK153:AK155 AK157">
    <cfRule type="containsErrors" dxfId="606" priority="626">
      <formula>ISERROR(AK153)</formula>
    </cfRule>
  </conditionalFormatting>
  <conditionalFormatting sqref="AN168:AN170 AN172">
    <cfRule type="containsErrors" dxfId="605" priority="612">
      <formula>ISERROR(AN168)</formula>
    </cfRule>
  </conditionalFormatting>
  <conditionalFormatting sqref="AN173:AN175 AN177">
    <cfRule type="containsErrors" dxfId="604" priority="599">
      <formula>ISERROR(AN173)</formula>
    </cfRule>
  </conditionalFormatting>
  <conditionalFormatting sqref="AN123:AN125 AN127">
    <cfRule type="containsErrors" dxfId="603" priority="573">
      <formula>ISERROR(AN123)</formula>
    </cfRule>
  </conditionalFormatting>
  <conditionalFormatting sqref="AN186">
    <cfRule type="containsErrors" dxfId="602" priority="404">
      <formula>ISERROR(AN186)</formula>
    </cfRule>
  </conditionalFormatting>
  <conditionalFormatting sqref="G168:G170 G172">
    <cfRule type="containsErrors" dxfId="601" priority="624">
      <formula>ISERROR(G168)</formula>
    </cfRule>
  </conditionalFormatting>
  <conditionalFormatting sqref="J168:J170 J172">
    <cfRule type="containsErrors" dxfId="600" priority="623">
      <formula>ISERROR(J168)</formula>
    </cfRule>
  </conditionalFormatting>
  <conditionalFormatting sqref="M168:M170 M172">
    <cfRule type="containsErrors" dxfId="599" priority="622">
      <formula>ISERROR(M168)</formula>
    </cfRule>
  </conditionalFormatting>
  <conditionalFormatting sqref="P168:P170 P172">
    <cfRule type="containsErrors" dxfId="598" priority="621">
      <formula>ISERROR(P168)</formula>
    </cfRule>
  </conditionalFormatting>
  <conditionalFormatting sqref="S168:S170 S172">
    <cfRule type="containsErrors" dxfId="597" priority="620">
      <formula>ISERROR(S168)</formula>
    </cfRule>
  </conditionalFormatting>
  <conditionalFormatting sqref="V168:V170 V172">
    <cfRule type="containsErrors" dxfId="596" priority="619">
      <formula>ISERROR(V168)</formula>
    </cfRule>
  </conditionalFormatting>
  <conditionalFormatting sqref="Y168:Y170 Y172">
    <cfRule type="containsErrors" dxfId="595" priority="618">
      <formula>ISERROR(Y168)</formula>
    </cfRule>
  </conditionalFormatting>
  <conditionalFormatting sqref="AQ168:AQ170 AQ172">
    <cfRule type="containsErrors" dxfId="594" priority="617">
      <formula>ISERROR(AQ168)</formula>
    </cfRule>
  </conditionalFormatting>
  <conditionalFormatting sqref="AB168:AB170 AB172">
    <cfRule type="containsErrors" dxfId="593" priority="616">
      <formula>ISERROR(AB168)</formula>
    </cfRule>
  </conditionalFormatting>
  <conditionalFormatting sqref="AE168:AE170 AE172">
    <cfRule type="containsErrors" dxfId="592" priority="615">
      <formula>ISERROR(AE168)</formula>
    </cfRule>
  </conditionalFormatting>
  <conditionalFormatting sqref="AH168:AH170 AH172">
    <cfRule type="containsErrors" dxfId="591" priority="614">
      <formula>ISERROR(AH168)</formula>
    </cfRule>
  </conditionalFormatting>
  <conditionalFormatting sqref="AK168:AK170 AK172">
    <cfRule type="containsErrors" dxfId="590" priority="613">
      <formula>ISERROR(AK168)</formula>
    </cfRule>
  </conditionalFormatting>
  <conditionalFormatting sqref="G173:G175 G177">
    <cfRule type="containsErrors" dxfId="589" priority="611">
      <formula>ISERROR(G173)</formula>
    </cfRule>
  </conditionalFormatting>
  <conditionalFormatting sqref="J173:J175 J177">
    <cfRule type="containsErrors" dxfId="588" priority="610">
      <formula>ISERROR(J173)</formula>
    </cfRule>
  </conditionalFormatting>
  <conditionalFormatting sqref="M173:M175 M177">
    <cfRule type="containsErrors" dxfId="587" priority="609">
      <formula>ISERROR(M173)</formula>
    </cfRule>
  </conditionalFormatting>
  <conditionalFormatting sqref="P173:P175 P177">
    <cfRule type="containsErrors" dxfId="586" priority="608">
      <formula>ISERROR(P173)</formula>
    </cfRule>
  </conditionalFormatting>
  <conditionalFormatting sqref="S173:S175 S177">
    <cfRule type="containsErrors" dxfId="585" priority="607">
      <formula>ISERROR(S173)</formula>
    </cfRule>
  </conditionalFormatting>
  <conditionalFormatting sqref="V173:V175 V177">
    <cfRule type="containsErrors" dxfId="584" priority="606">
      <formula>ISERROR(V173)</formula>
    </cfRule>
  </conditionalFormatting>
  <conditionalFormatting sqref="Y173:Y175 Y177">
    <cfRule type="containsErrors" dxfId="583" priority="605">
      <formula>ISERROR(Y173)</formula>
    </cfRule>
  </conditionalFormatting>
  <conditionalFormatting sqref="AQ173:AQ175 AQ177">
    <cfRule type="containsErrors" dxfId="582" priority="604">
      <formula>ISERROR(AQ173)</formula>
    </cfRule>
  </conditionalFormatting>
  <conditionalFormatting sqref="AB173:AB175 AB177">
    <cfRule type="containsErrors" dxfId="581" priority="603">
      <formula>ISERROR(AB173)</formula>
    </cfRule>
  </conditionalFormatting>
  <conditionalFormatting sqref="AE173:AE175 AE177">
    <cfRule type="containsErrors" dxfId="580" priority="602">
      <formula>ISERROR(AE173)</formula>
    </cfRule>
  </conditionalFormatting>
  <conditionalFormatting sqref="AH173:AH175 AH177">
    <cfRule type="containsErrors" dxfId="579" priority="601">
      <formula>ISERROR(AH173)</formula>
    </cfRule>
  </conditionalFormatting>
  <conditionalFormatting sqref="AK173:AK175 AK177">
    <cfRule type="containsErrors" dxfId="578" priority="600">
      <formula>ISERROR(AK173)</formula>
    </cfRule>
  </conditionalFormatting>
  <conditionalFormatting sqref="AN158:AN160 AN162">
    <cfRule type="containsErrors" dxfId="577" priority="586">
      <formula>ISERROR(AN158)</formula>
    </cfRule>
  </conditionalFormatting>
  <conditionalFormatting sqref="G158:G160 G162">
    <cfRule type="containsErrors" dxfId="576" priority="598">
      <formula>ISERROR(G158)</formula>
    </cfRule>
  </conditionalFormatting>
  <conditionalFormatting sqref="J158:J160 J162">
    <cfRule type="containsErrors" dxfId="575" priority="597">
      <formula>ISERROR(J158)</formula>
    </cfRule>
  </conditionalFormatting>
  <conditionalFormatting sqref="M158:M160 M162">
    <cfRule type="containsErrors" dxfId="574" priority="596">
      <formula>ISERROR(M158)</formula>
    </cfRule>
  </conditionalFormatting>
  <conditionalFormatting sqref="P158:P160 P162">
    <cfRule type="containsErrors" dxfId="573" priority="595">
      <formula>ISERROR(P158)</formula>
    </cfRule>
  </conditionalFormatting>
  <conditionalFormatting sqref="S158:S160 S162">
    <cfRule type="containsErrors" dxfId="572" priority="594">
      <formula>ISERROR(S158)</formula>
    </cfRule>
  </conditionalFormatting>
  <conditionalFormatting sqref="V158:V160 V162">
    <cfRule type="containsErrors" dxfId="571" priority="593">
      <formula>ISERROR(V158)</formula>
    </cfRule>
  </conditionalFormatting>
  <conditionalFormatting sqref="Y158:Y160 Y162">
    <cfRule type="containsErrors" dxfId="570" priority="592">
      <formula>ISERROR(Y158)</formula>
    </cfRule>
  </conditionalFormatting>
  <conditionalFormatting sqref="AQ158:AQ160 AQ162">
    <cfRule type="containsErrors" dxfId="569" priority="591">
      <formula>ISERROR(AQ158)</formula>
    </cfRule>
  </conditionalFormatting>
  <conditionalFormatting sqref="AB158:AB160 AB162">
    <cfRule type="containsErrors" dxfId="568" priority="590">
      <formula>ISERROR(AB158)</formula>
    </cfRule>
  </conditionalFormatting>
  <conditionalFormatting sqref="AE158:AE160 AE162">
    <cfRule type="containsErrors" dxfId="567" priority="589">
      <formula>ISERROR(AE158)</formula>
    </cfRule>
  </conditionalFormatting>
  <conditionalFormatting sqref="AH158:AH160 AH162">
    <cfRule type="containsErrors" dxfId="566" priority="588">
      <formula>ISERROR(AH158)</formula>
    </cfRule>
  </conditionalFormatting>
  <conditionalFormatting sqref="AK158:AK160 AK162">
    <cfRule type="containsErrors" dxfId="565" priority="587">
      <formula>ISERROR(AK158)</formula>
    </cfRule>
  </conditionalFormatting>
  <conditionalFormatting sqref="G123:G125 G127">
    <cfRule type="containsErrors" dxfId="564" priority="585">
      <formula>ISERROR(G123)</formula>
    </cfRule>
  </conditionalFormatting>
  <conditionalFormatting sqref="J123:J125 J127">
    <cfRule type="containsErrors" dxfId="563" priority="584">
      <formula>ISERROR(J123)</formula>
    </cfRule>
  </conditionalFormatting>
  <conditionalFormatting sqref="M123:M125 M127">
    <cfRule type="containsErrors" dxfId="562" priority="583">
      <formula>ISERROR(M123)</formula>
    </cfRule>
  </conditionalFormatting>
  <conditionalFormatting sqref="P123:P125 P127">
    <cfRule type="containsErrors" dxfId="561" priority="582">
      <formula>ISERROR(P123)</formula>
    </cfRule>
  </conditionalFormatting>
  <conditionalFormatting sqref="S123:S125 S127">
    <cfRule type="containsErrors" dxfId="560" priority="581">
      <formula>ISERROR(S123)</formula>
    </cfRule>
  </conditionalFormatting>
  <conditionalFormatting sqref="V123:V125 V127">
    <cfRule type="containsErrors" dxfId="559" priority="580">
      <formula>ISERROR(V123)</formula>
    </cfRule>
  </conditionalFormatting>
  <conditionalFormatting sqref="Y123:Y125 Y127">
    <cfRule type="containsErrors" dxfId="558" priority="579">
      <formula>ISERROR(Y123)</formula>
    </cfRule>
  </conditionalFormatting>
  <conditionalFormatting sqref="AQ123:AQ125 AQ127">
    <cfRule type="containsErrors" dxfId="557" priority="578">
      <formula>ISERROR(AQ123)</formula>
    </cfRule>
  </conditionalFormatting>
  <conditionalFormatting sqref="AB123:AB125 AB127">
    <cfRule type="containsErrors" dxfId="556" priority="577">
      <formula>ISERROR(AB123)</formula>
    </cfRule>
  </conditionalFormatting>
  <conditionalFormatting sqref="AE123:AE125 AE127">
    <cfRule type="containsErrors" dxfId="555" priority="576">
      <formula>ISERROR(AE123)</formula>
    </cfRule>
  </conditionalFormatting>
  <conditionalFormatting sqref="AH123:AH125 AH127">
    <cfRule type="containsErrors" dxfId="554" priority="575">
      <formula>ISERROR(AH123)</formula>
    </cfRule>
  </conditionalFormatting>
  <conditionalFormatting sqref="AK123:AK125 AK127">
    <cfRule type="containsErrors" dxfId="553" priority="574">
      <formula>ISERROR(AK123)</formula>
    </cfRule>
  </conditionalFormatting>
  <conditionalFormatting sqref="G183:G185 G187">
    <cfRule type="containsErrors" dxfId="552" priority="572">
      <formula>ISERROR(G183)</formula>
    </cfRule>
  </conditionalFormatting>
  <conditionalFormatting sqref="J183:J185 J187">
    <cfRule type="containsErrors" dxfId="551" priority="571">
      <formula>ISERROR(J183)</formula>
    </cfRule>
  </conditionalFormatting>
  <conditionalFormatting sqref="M183:M185 M187">
    <cfRule type="containsErrors" dxfId="550" priority="570">
      <formula>ISERROR(M183)</formula>
    </cfRule>
  </conditionalFormatting>
  <conditionalFormatting sqref="P183:P185 P187">
    <cfRule type="containsErrors" dxfId="549" priority="569">
      <formula>ISERROR(P183)</formula>
    </cfRule>
  </conditionalFormatting>
  <conditionalFormatting sqref="S183:S185 S187">
    <cfRule type="containsErrors" dxfId="548" priority="568">
      <formula>ISERROR(S183)</formula>
    </cfRule>
  </conditionalFormatting>
  <conditionalFormatting sqref="V183:V185 V187">
    <cfRule type="containsErrors" dxfId="547" priority="567">
      <formula>ISERROR(V183)</formula>
    </cfRule>
  </conditionalFormatting>
  <conditionalFormatting sqref="Y183:Y185 Y187">
    <cfRule type="containsErrors" dxfId="546" priority="566">
      <formula>ISERROR(Y183)</formula>
    </cfRule>
  </conditionalFormatting>
  <conditionalFormatting sqref="AQ183:AQ185 AQ187">
    <cfRule type="containsErrors" dxfId="545" priority="565">
      <formula>ISERROR(AQ183)</formula>
    </cfRule>
  </conditionalFormatting>
  <conditionalFormatting sqref="AB183:AB185 AB187">
    <cfRule type="containsErrors" dxfId="544" priority="564">
      <formula>ISERROR(AB183)</formula>
    </cfRule>
  </conditionalFormatting>
  <conditionalFormatting sqref="AE183:AE185 AE187">
    <cfRule type="containsErrors" dxfId="543" priority="563">
      <formula>ISERROR(AE183)</formula>
    </cfRule>
  </conditionalFormatting>
  <conditionalFormatting sqref="AH183:AH185 AH187">
    <cfRule type="containsErrors" dxfId="542" priority="562">
      <formula>ISERROR(AH183)</formula>
    </cfRule>
  </conditionalFormatting>
  <conditionalFormatting sqref="AK183:AK185 AK187">
    <cfRule type="containsErrors" dxfId="541" priority="561">
      <formula>ISERROR(AK183)</formula>
    </cfRule>
  </conditionalFormatting>
  <conditionalFormatting sqref="G188:G190 G192">
    <cfRule type="containsErrors" dxfId="540" priority="559">
      <formula>ISERROR(G188)</formula>
    </cfRule>
  </conditionalFormatting>
  <conditionalFormatting sqref="J188:J190 J192">
    <cfRule type="containsErrors" dxfId="539" priority="558">
      <formula>ISERROR(J188)</formula>
    </cfRule>
  </conditionalFormatting>
  <conditionalFormatting sqref="M188:M190 M192">
    <cfRule type="containsErrors" dxfId="538" priority="557">
      <formula>ISERROR(M188)</formula>
    </cfRule>
  </conditionalFormatting>
  <conditionalFormatting sqref="P188:P190 P192">
    <cfRule type="containsErrors" dxfId="537" priority="556">
      <formula>ISERROR(P188)</formula>
    </cfRule>
  </conditionalFormatting>
  <conditionalFormatting sqref="S188:S190 S192">
    <cfRule type="containsErrors" dxfId="536" priority="555">
      <formula>ISERROR(S188)</formula>
    </cfRule>
  </conditionalFormatting>
  <conditionalFormatting sqref="V188:V190 V192">
    <cfRule type="containsErrors" dxfId="535" priority="554">
      <formula>ISERROR(V188)</formula>
    </cfRule>
  </conditionalFormatting>
  <conditionalFormatting sqref="Y188:Y190 Y192">
    <cfRule type="containsErrors" dxfId="534" priority="553">
      <formula>ISERROR(Y188)</formula>
    </cfRule>
  </conditionalFormatting>
  <conditionalFormatting sqref="AQ188:AQ190 AQ192">
    <cfRule type="containsErrors" dxfId="533" priority="552">
      <formula>ISERROR(AQ188)</formula>
    </cfRule>
  </conditionalFormatting>
  <conditionalFormatting sqref="AB188:AB190 AB192">
    <cfRule type="containsErrors" dxfId="532" priority="551">
      <formula>ISERROR(AB188)</formula>
    </cfRule>
  </conditionalFormatting>
  <conditionalFormatting sqref="AE188:AE190 AE192">
    <cfRule type="containsErrors" dxfId="531" priority="550">
      <formula>ISERROR(AE188)</formula>
    </cfRule>
  </conditionalFormatting>
  <conditionalFormatting sqref="AH188:AH190 AH192">
    <cfRule type="containsErrors" dxfId="530" priority="549">
      <formula>ISERROR(AH188)</formula>
    </cfRule>
  </conditionalFormatting>
  <conditionalFormatting sqref="AK188:AK190 AK192">
    <cfRule type="containsErrors" dxfId="529" priority="548">
      <formula>ISERROR(AK188)</formula>
    </cfRule>
  </conditionalFormatting>
  <conditionalFormatting sqref="AQ201">
    <cfRule type="containsErrors" dxfId="528" priority="546">
      <formula>ISERROR(AQ201)</formula>
    </cfRule>
  </conditionalFormatting>
  <conditionalFormatting sqref="G201">
    <cfRule type="containsErrors" dxfId="527" priority="545">
      <formula>ISERROR(G201)</formula>
    </cfRule>
  </conditionalFormatting>
  <conditionalFormatting sqref="J201">
    <cfRule type="containsErrors" dxfId="526" priority="544">
      <formula>ISERROR(J201)</formula>
    </cfRule>
  </conditionalFormatting>
  <conditionalFormatting sqref="M201">
    <cfRule type="containsErrors" dxfId="525" priority="543">
      <formula>ISERROR(M201)</formula>
    </cfRule>
  </conditionalFormatting>
  <conditionalFormatting sqref="P201">
    <cfRule type="containsErrors" dxfId="524" priority="542">
      <formula>ISERROR(P201)</formula>
    </cfRule>
  </conditionalFormatting>
  <conditionalFormatting sqref="S201">
    <cfRule type="containsErrors" dxfId="523" priority="541">
      <formula>ISERROR(S201)</formula>
    </cfRule>
  </conditionalFormatting>
  <conditionalFormatting sqref="V201">
    <cfRule type="containsErrors" dxfId="522" priority="540">
      <formula>ISERROR(V201)</formula>
    </cfRule>
  </conditionalFormatting>
  <conditionalFormatting sqref="Y201">
    <cfRule type="containsErrors" dxfId="521" priority="539">
      <formula>ISERROR(Y201)</formula>
    </cfRule>
  </conditionalFormatting>
  <conditionalFormatting sqref="AB201">
    <cfRule type="containsErrors" dxfId="520" priority="538">
      <formula>ISERROR(AB201)</formula>
    </cfRule>
  </conditionalFormatting>
  <conditionalFormatting sqref="AE201">
    <cfRule type="containsErrors" dxfId="519" priority="537">
      <formula>ISERROR(AE201)</formula>
    </cfRule>
  </conditionalFormatting>
  <conditionalFormatting sqref="AH201">
    <cfRule type="containsErrors" dxfId="518" priority="536">
      <formula>ISERROR(AH201)</formula>
    </cfRule>
  </conditionalFormatting>
  <conditionalFormatting sqref="AK201">
    <cfRule type="containsErrors" dxfId="517" priority="535">
      <formula>ISERROR(AK201)</formula>
    </cfRule>
  </conditionalFormatting>
  <conditionalFormatting sqref="AQ131">
    <cfRule type="containsErrors" dxfId="516" priority="533">
      <formula>ISERROR(AQ131)</formula>
    </cfRule>
  </conditionalFormatting>
  <conditionalFormatting sqref="G131">
    <cfRule type="containsErrors" dxfId="515" priority="532">
      <formula>ISERROR(G131)</formula>
    </cfRule>
  </conditionalFormatting>
  <conditionalFormatting sqref="J131">
    <cfRule type="containsErrors" dxfId="514" priority="531">
      <formula>ISERROR(J131)</formula>
    </cfRule>
  </conditionalFormatting>
  <conditionalFormatting sqref="M131">
    <cfRule type="containsErrors" dxfId="513" priority="530">
      <formula>ISERROR(M131)</formula>
    </cfRule>
  </conditionalFormatting>
  <conditionalFormatting sqref="P131">
    <cfRule type="containsErrors" dxfId="512" priority="529">
      <formula>ISERROR(P131)</formula>
    </cfRule>
  </conditionalFormatting>
  <conditionalFormatting sqref="S131">
    <cfRule type="containsErrors" dxfId="511" priority="528">
      <formula>ISERROR(S131)</formula>
    </cfRule>
  </conditionalFormatting>
  <conditionalFormatting sqref="V131">
    <cfRule type="containsErrors" dxfId="510" priority="527">
      <formula>ISERROR(V131)</formula>
    </cfRule>
  </conditionalFormatting>
  <conditionalFormatting sqref="Y131">
    <cfRule type="containsErrors" dxfId="509" priority="526">
      <formula>ISERROR(Y131)</formula>
    </cfRule>
  </conditionalFormatting>
  <conditionalFormatting sqref="AB131">
    <cfRule type="containsErrors" dxfId="508" priority="525">
      <formula>ISERROR(AB131)</formula>
    </cfRule>
  </conditionalFormatting>
  <conditionalFormatting sqref="AE131">
    <cfRule type="containsErrors" dxfId="507" priority="524">
      <formula>ISERROR(AE131)</formula>
    </cfRule>
  </conditionalFormatting>
  <conditionalFormatting sqref="AH131">
    <cfRule type="containsErrors" dxfId="506" priority="523">
      <formula>ISERROR(AH131)</formula>
    </cfRule>
  </conditionalFormatting>
  <conditionalFormatting sqref="AK131">
    <cfRule type="containsErrors" dxfId="505" priority="522">
      <formula>ISERROR(AK131)</formula>
    </cfRule>
  </conditionalFormatting>
  <conditionalFormatting sqref="AQ141">
    <cfRule type="containsErrors" dxfId="504" priority="520">
      <formula>ISERROR(AQ141)</formula>
    </cfRule>
  </conditionalFormatting>
  <conditionalFormatting sqref="G141">
    <cfRule type="containsErrors" dxfId="503" priority="519">
      <formula>ISERROR(G141)</formula>
    </cfRule>
  </conditionalFormatting>
  <conditionalFormatting sqref="J141">
    <cfRule type="containsErrors" dxfId="502" priority="518">
      <formula>ISERROR(J141)</formula>
    </cfRule>
  </conditionalFormatting>
  <conditionalFormatting sqref="M141">
    <cfRule type="containsErrors" dxfId="501" priority="517">
      <formula>ISERROR(M141)</formula>
    </cfRule>
  </conditionalFormatting>
  <conditionalFormatting sqref="P141">
    <cfRule type="containsErrors" dxfId="500" priority="516">
      <formula>ISERROR(P141)</formula>
    </cfRule>
  </conditionalFormatting>
  <conditionalFormatting sqref="S141">
    <cfRule type="containsErrors" dxfId="499" priority="515">
      <formula>ISERROR(S141)</formula>
    </cfRule>
  </conditionalFormatting>
  <conditionalFormatting sqref="V141">
    <cfRule type="containsErrors" dxfId="498" priority="514">
      <formula>ISERROR(V141)</formula>
    </cfRule>
  </conditionalFormatting>
  <conditionalFormatting sqref="Y141">
    <cfRule type="containsErrors" dxfId="497" priority="513">
      <formula>ISERROR(Y141)</formula>
    </cfRule>
  </conditionalFormatting>
  <conditionalFormatting sqref="AB141">
    <cfRule type="containsErrors" dxfId="496" priority="512">
      <formula>ISERROR(AB141)</formula>
    </cfRule>
  </conditionalFormatting>
  <conditionalFormatting sqref="AE141">
    <cfRule type="containsErrors" dxfId="495" priority="511">
      <formula>ISERROR(AE141)</formula>
    </cfRule>
  </conditionalFormatting>
  <conditionalFormatting sqref="AH141">
    <cfRule type="containsErrors" dxfId="494" priority="510">
      <formula>ISERROR(AH141)</formula>
    </cfRule>
  </conditionalFormatting>
  <conditionalFormatting sqref="AK141">
    <cfRule type="containsErrors" dxfId="493" priority="509">
      <formula>ISERROR(AK141)</formula>
    </cfRule>
  </conditionalFormatting>
  <conditionalFormatting sqref="AQ181">
    <cfRule type="containsErrors" dxfId="492" priority="507">
      <formula>ISERROR(AQ181)</formula>
    </cfRule>
  </conditionalFormatting>
  <conditionalFormatting sqref="G181">
    <cfRule type="containsErrors" dxfId="491" priority="506">
      <formula>ISERROR(G181)</formula>
    </cfRule>
  </conditionalFormatting>
  <conditionalFormatting sqref="J181">
    <cfRule type="containsErrors" dxfId="490" priority="505">
      <formula>ISERROR(J181)</formula>
    </cfRule>
  </conditionalFormatting>
  <conditionalFormatting sqref="M181">
    <cfRule type="containsErrors" dxfId="489" priority="504">
      <formula>ISERROR(M181)</formula>
    </cfRule>
  </conditionalFormatting>
  <conditionalFormatting sqref="P181">
    <cfRule type="containsErrors" dxfId="488" priority="503">
      <formula>ISERROR(P181)</formula>
    </cfRule>
  </conditionalFormatting>
  <conditionalFormatting sqref="S181">
    <cfRule type="containsErrors" dxfId="487" priority="502">
      <formula>ISERROR(S181)</formula>
    </cfRule>
  </conditionalFormatting>
  <conditionalFormatting sqref="V181">
    <cfRule type="containsErrors" dxfId="486" priority="501">
      <formula>ISERROR(V181)</formula>
    </cfRule>
  </conditionalFormatting>
  <conditionalFormatting sqref="Y181">
    <cfRule type="containsErrors" dxfId="485" priority="500">
      <formula>ISERROR(Y181)</formula>
    </cfRule>
  </conditionalFormatting>
  <conditionalFormatting sqref="AB181">
    <cfRule type="containsErrors" dxfId="484" priority="499">
      <formula>ISERROR(AB181)</formula>
    </cfRule>
  </conditionalFormatting>
  <conditionalFormatting sqref="AE181">
    <cfRule type="containsErrors" dxfId="483" priority="498">
      <formula>ISERROR(AE181)</formula>
    </cfRule>
  </conditionalFormatting>
  <conditionalFormatting sqref="AH181">
    <cfRule type="containsErrors" dxfId="482" priority="497">
      <formula>ISERROR(AH181)</formula>
    </cfRule>
  </conditionalFormatting>
  <conditionalFormatting sqref="AK181">
    <cfRule type="containsErrors" dxfId="481" priority="496">
      <formula>ISERROR(AK181)</formula>
    </cfRule>
  </conditionalFormatting>
  <conditionalFormatting sqref="AQ146">
    <cfRule type="containsErrors" dxfId="480" priority="494">
      <formula>ISERROR(AQ146)</formula>
    </cfRule>
  </conditionalFormatting>
  <conditionalFormatting sqref="G146">
    <cfRule type="containsErrors" dxfId="479" priority="493">
      <formula>ISERROR(G146)</formula>
    </cfRule>
  </conditionalFormatting>
  <conditionalFormatting sqref="J146">
    <cfRule type="containsErrors" dxfId="478" priority="492">
      <formula>ISERROR(J146)</formula>
    </cfRule>
  </conditionalFormatting>
  <conditionalFormatting sqref="M146">
    <cfRule type="containsErrors" dxfId="477" priority="491">
      <formula>ISERROR(M146)</formula>
    </cfRule>
  </conditionalFormatting>
  <conditionalFormatting sqref="P146">
    <cfRule type="containsErrors" dxfId="476" priority="490">
      <formula>ISERROR(P146)</formula>
    </cfRule>
  </conditionalFormatting>
  <conditionalFormatting sqref="S146">
    <cfRule type="containsErrors" dxfId="475" priority="489">
      <formula>ISERROR(S146)</formula>
    </cfRule>
  </conditionalFormatting>
  <conditionalFormatting sqref="V146">
    <cfRule type="containsErrors" dxfId="474" priority="488">
      <formula>ISERROR(V146)</formula>
    </cfRule>
  </conditionalFormatting>
  <conditionalFormatting sqref="Y146">
    <cfRule type="containsErrors" dxfId="473" priority="487">
      <formula>ISERROR(Y146)</formula>
    </cfRule>
  </conditionalFormatting>
  <conditionalFormatting sqref="AB146">
    <cfRule type="containsErrors" dxfId="472" priority="486">
      <formula>ISERROR(AB146)</formula>
    </cfRule>
  </conditionalFormatting>
  <conditionalFormatting sqref="AE146">
    <cfRule type="containsErrors" dxfId="471" priority="485">
      <formula>ISERROR(AE146)</formula>
    </cfRule>
  </conditionalFormatting>
  <conditionalFormatting sqref="AH146">
    <cfRule type="containsErrors" dxfId="470" priority="484">
      <formula>ISERROR(AH146)</formula>
    </cfRule>
  </conditionalFormatting>
  <conditionalFormatting sqref="AK146">
    <cfRule type="containsErrors" dxfId="469" priority="483">
      <formula>ISERROR(AK146)</formula>
    </cfRule>
  </conditionalFormatting>
  <conditionalFormatting sqref="AQ156">
    <cfRule type="containsErrors" dxfId="468" priority="481">
      <formula>ISERROR(AQ156)</formula>
    </cfRule>
  </conditionalFormatting>
  <conditionalFormatting sqref="G156">
    <cfRule type="containsErrors" dxfId="467" priority="480">
      <formula>ISERROR(G156)</formula>
    </cfRule>
  </conditionalFormatting>
  <conditionalFormatting sqref="J156">
    <cfRule type="containsErrors" dxfId="466" priority="479">
      <formula>ISERROR(J156)</formula>
    </cfRule>
  </conditionalFormatting>
  <conditionalFormatting sqref="M156">
    <cfRule type="containsErrors" dxfId="465" priority="478">
      <formula>ISERROR(M156)</formula>
    </cfRule>
  </conditionalFormatting>
  <conditionalFormatting sqref="P156">
    <cfRule type="containsErrors" dxfId="464" priority="477">
      <formula>ISERROR(P156)</formula>
    </cfRule>
  </conditionalFormatting>
  <conditionalFormatting sqref="S156">
    <cfRule type="containsErrors" dxfId="463" priority="476">
      <formula>ISERROR(S156)</formula>
    </cfRule>
  </conditionalFormatting>
  <conditionalFormatting sqref="V156">
    <cfRule type="containsErrors" dxfId="462" priority="475">
      <formula>ISERROR(V156)</formula>
    </cfRule>
  </conditionalFormatting>
  <conditionalFormatting sqref="Y156">
    <cfRule type="containsErrors" dxfId="461" priority="474">
      <formula>ISERROR(Y156)</formula>
    </cfRule>
  </conditionalFormatting>
  <conditionalFormatting sqref="AB156">
    <cfRule type="containsErrors" dxfId="460" priority="473">
      <formula>ISERROR(AB156)</formula>
    </cfRule>
  </conditionalFormatting>
  <conditionalFormatting sqref="AE156">
    <cfRule type="containsErrors" dxfId="459" priority="472">
      <formula>ISERROR(AE156)</formula>
    </cfRule>
  </conditionalFormatting>
  <conditionalFormatting sqref="AH156">
    <cfRule type="containsErrors" dxfId="458" priority="471">
      <formula>ISERROR(AH156)</formula>
    </cfRule>
  </conditionalFormatting>
  <conditionalFormatting sqref="AK156">
    <cfRule type="containsErrors" dxfId="457" priority="470">
      <formula>ISERROR(AK156)</formula>
    </cfRule>
  </conditionalFormatting>
  <conditionalFormatting sqref="AQ171">
    <cfRule type="containsErrors" dxfId="456" priority="468">
      <formula>ISERROR(AQ171)</formula>
    </cfRule>
  </conditionalFormatting>
  <conditionalFormatting sqref="G171">
    <cfRule type="containsErrors" dxfId="455" priority="467">
      <formula>ISERROR(G171)</formula>
    </cfRule>
  </conditionalFormatting>
  <conditionalFormatting sqref="J171">
    <cfRule type="containsErrors" dxfId="454" priority="466">
      <formula>ISERROR(J171)</formula>
    </cfRule>
  </conditionalFormatting>
  <conditionalFormatting sqref="M171">
    <cfRule type="containsErrors" dxfId="453" priority="465">
      <formula>ISERROR(M171)</formula>
    </cfRule>
  </conditionalFormatting>
  <conditionalFormatting sqref="P171">
    <cfRule type="containsErrors" dxfId="452" priority="464">
      <formula>ISERROR(P171)</formula>
    </cfRule>
  </conditionalFormatting>
  <conditionalFormatting sqref="S171">
    <cfRule type="containsErrors" dxfId="451" priority="463">
      <formula>ISERROR(S171)</formula>
    </cfRule>
  </conditionalFormatting>
  <conditionalFormatting sqref="V171">
    <cfRule type="containsErrors" dxfId="450" priority="462">
      <formula>ISERROR(V171)</formula>
    </cfRule>
  </conditionalFormatting>
  <conditionalFormatting sqref="Y171">
    <cfRule type="containsErrors" dxfId="449" priority="461">
      <formula>ISERROR(Y171)</formula>
    </cfRule>
  </conditionalFormatting>
  <conditionalFormatting sqref="AB171">
    <cfRule type="containsErrors" dxfId="448" priority="460">
      <formula>ISERROR(AB171)</formula>
    </cfRule>
  </conditionalFormatting>
  <conditionalFormatting sqref="AE171">
    <cfRule type="containsErrors" dxfId="447" priority="459">
      <formula>ISERROR(AE171)</formula>
    </cfRule>
  </conditionalFormatting>
  <conditionalFormatting sqref="AH171">
    <cfRule type="containsErrors" dxfId="446" priority="458">
      <formula>ISERROR(AH171)</formula>
    </cfRule>
  </conditionalFormatting>
  <conditionalFormatting sqref="AK171">
    <cfRule type="containsErrors" dxfId="445" priority="457">
      <formula>ISERROR(AK171)</formula>
    </cfRule>
  </conditionalFormatting>
  <conditionalFormatting sqref="AQ176">
    <cfRule type="containsErrors" dxfId="444" priority="455">
      <formula>ISERROR(AQ176)</formula>
    </cfRule>
  </conditionalFormatting>
  <conditionalFormatting sqref="G176">
    <cfRule type="containsErrors" dxfId="443" priority="454">
      <formula>ISERROR(G176)</formula>
    </cfRule>
  </conditionalFormatting>
  <conditionalFormatting sqref="J176">
    <cfRule type="containsErrors" dxfId="442" priority="453">
      <formula>ISERROR(J176)</formula>
    </cfRule>
  </conditionalFormatting>
  <conditionalFormatting sqref="M176">
    <cfRule type="containsErrors" dxfId="441" priority="452">
      <formula>ISERROR(M176)</formula>
    </cfRule>
  </conditionalFormatting>
  <conditionalFormatting sqref="P176">
    <cfRule type="containsErrors" dxfId="440" priority="451">
      <formula>ISERROR(P176)</formula>
    </cfRule>
  </conditionalFormatting>
  <conditionalFormatting sqref="S176">
    <cfRule type="containsErrors" dxfId="439" priority="450">
      <formula>ISERROR(S176)</formula>
    </cfRule>
  </conditionalFormatting>
  <conditionalFormatting sqref="V176">
    <cfRule type="containsErrors" dxfId="438" priority="449">
      <formula>ISERROR(V176)</formula>
    </cfRule>
  </conditionalFormatting>
  <conditionalFormatting sqref="Y176">
    <cfRule type="containsErrors" dxfId="437" priority="448">
      <formula>ISERROR(Y176)</formula>
    </cfRule>
  </conditionalFormatting>
  <conditionalFormatting sqref="AB176">
    <cfRule type="containsErrors" dxfId="436" priority="447">
      <formula>ISERROR(AB176)</formula>
    </cfRule>
  </conditionalFormatting>
  <conditionalFormatting sqref="AE176">
    <cfRule type="containsErrors" dxfId="435" priority="446">
      <formula>ISERROR(AE176)</formula>
    </cfRule>
  </conditionalFormatting>
  <conditionalFormatting sqref="AH176">
    <cfRule type="containsErrors" dxfId="434" priority="445">
      <formula>ISERROR(AH176)</formula>
    </cfRule>
  </conditionalFormatting>
  <conditionalFormatting sqref="AK176">
    <cfRule type="containsErrors" dxfId="433" priority="444">
      <formula>ISERROR(AK176)</formula>
    </cfRule>
  </conditionalFormatting>
  <conditionalFormatting sqref="AQ161">
    <cfRule type="containsErrors" dxfId="432" priority="442">
      <formula>ISERROR(AQ161)</formula>
    </cfRule>
  </conditionalFormatting>
  <conditionalFormatting sqref="G161">
    <cfRule type="containsErrors" dxfId="431" priority="441">
      <formula>ISERROR(G161)</formula>
    </cfRule>
  </conditionalFormatting>
  <conditionalFormatting sqref="J161">
    <cfRule type="containsErrors" dxfId="430" priority="440">
      <formula>ISERROR(J161)</formula>
    </cfRule>
  </conditionalFormatting>
  <conditionalFormatting sqref="M161">
    <cfRule type="containsErrors" dxfId="429" priority="439">
      <formula>ISERROR(M161)</formula>
    </cfRule>
  </conditionalFormatting>
  <conditionalFormatting sqref="P161">
    <cfRule type="containsErrors" dxfId="428" priority="438">
      <formula>ISERROR(P161)</formula>
    </cfRule>
  </conditionalFormatting>
  <conditionalFormatting sqref="S161">
    <cfRule type="containsErrors" dxfId="427" priority="437">
      <formula>ISERROR(S161)</formula>
    </cfRule>
  </conditionalFormatting>
  <conditionalFormatting sqref="V161">
    <cfRule type="containsErrors" dxfId="426" priority="436">
      <formula>ISERROR(V161)</formula>
    </cfRule>
  </conditionalFormatting>
  <conditionalFormatting sqref="Y161">
    <cfRule type="containsErrors" dxfId="425" priority="435">
      <formula>ISERROR(Y161)</formula>
    </cfRule>
  </conditionalFormatting>
  <conditionalFormatting sqref="AB161">
    <cfRule type="containsErrors" dxfId="424" priority="434">
      <formula>ISERROR(AB161)</formula>
    </cfRule>
  </conditionalFormatting>
  <conditionalFormatting sqref="AE161">
    <cfRule type="containsErrors" dxfId="423" priority="433">
      <formula>ISERROR(AE161)</formula>
    </cfRule>
  </conditionalFormatting>
  <conditionalFormatting sqref="AH161">
    <cfRule type="containsErrors" dxfId="422" priority="432">
      <formula>ISERROR(AH161)</formula>
    </cfRule>
  </conditionalFormatting>
  <conditionalFormatting sqref="AK161">
    <cfRule type="containsErrors" dxfId="421" priority="431">
      <formula>ISERROR(AK161)</formula>
    </cfRule>
  </conditionalFormatting>
  <conditionalFormatting sqref="AQ126">
    <cfRule type="containsErrors" dxfId="420" priority="429">
      <formula>ISERROR(AQ126)</formula>
    </cfRule>
  </conditionalFormatting>
  <conditionalFormatting sqref="G126">
    <cfRule type="containsErrors" dxfId="419" priority="428">
      <formula>ISERROR(G126)</formula>
    </cfRule>
  </conditionalFormatting>
  <conditionalFormatting sqref="J126">
    <cfRule type="containsErrors" dxfId="418" priority="427">
      <formula>ISERROR(J126)</formula>
    </cfRule>
  </conditionalFormatting>
  <conditionalFormatting sqref="M126">
    <cfRule type="containsErrors" dxfId="417" priority="426">
      <formula>ISERROR(M126)</formula>
    </cfRule>
  </conditionalFormatting>
  <conditionalFormatting sqref="P126">
    <cfRule type="containsErrors" dxfId="416" priority="425">
      <formula>ISERROR(P126)</formula>
    </cfRule>
  </conditionalFormatting>
  <conditionalFormatting sqref="S126">
    <cfRule type="containsErrors" dxfId="415" priority="424">
      <formula>ISERROR(S126)</formula>
    </cfRule>
  </conditionalFormatting>
  <conditionalFormatting sqref="V126">
    <cfRule type="containsErrors" dxfId="414" priority="423">
      <formula>ISERROR(V126)</formula>
    </cfRule>
  </conditionalFormatting>
  <conditionalFormatting sqref="Y126">
    <cfRule type="containsErrors" dxfId="413" priority="422">
      <formula>ISERROR(Y126)</formula>
    </cfRule>
  </conditionalFormatting>
  <conditionalFormatting sqref="AB126">
    <cfRule type="containsErrors" dxfId="412" priority="421">
      <formula>ISERROR(AB126)</formula>
    </cfRule>
  </conditionalFormatting>
  <conditionalFormatting sqref="AE126">
    <cfRule type="containsErrors" dxfId="411" priority="420">
      <formula>ISERROR(AE126)</formula>
    </cfRule>
  </conditionalFormatting>
  <conditionalFormatting sqref="AH126">
    <cfRule type="containsErrors" dxfId="410" priority="419">
      <formula>ISERROR(AH126)</formula>
    </cfRule>
  </conditionalFormatting>
  <conditionalFormatting sqref="AK126">
    <cfRule type="containsErrors" dxfId="409" priority="418">
      <formula>ISERROR(AK126)</formula>
    </cfRule>
  </conditionalFormatting>
  <conditionalFormatting sqref="AQ186">
    <cfRule type="containsErrors" dxfId="408" priority="416">
      <formula>ISERROR(AQ186)</formula>
    </cfRule>
  </conditionalFormatting>
  <conditionalFormatting sqref="G186">
    <cfRule type="containsErrors" dxfId="407" priority="415">
      <formula>ISERROR(G186)</formula>
    </cfRule>
  </conditionalFormatting>
  <conditionalFormatting sqref="J186">
    <cfRule type="containsErrors" dxfId="406" priority="414">
      <formula>ISERROR(J186)</formula>
    </cfRule>
  </conditionalFormatting>
  <conditionalFormatting sqref="M186">
    <cfRule type="containsErrors" dxfId="405" priority="413">
      <formula>ISERROR(M186)</formula>
    </cfRule>
  </conditionalFormatting>
  <conditionalFormatting sqref="P186">
    <cfRule type="containsErrors" dxfId="404" priority="412">
      <formula>ISERROR(P186)</formula>
    </cfRule>
  </conditionalFormatting>
  <conditionalFormatting sqref="S186">
    <cfRule type="containsErrors" dxfId="403" priority="411">
      <formula>ISERROR(S186)</formula>
    </cfRule>
  </conditionalFormatting>
  <conditionalFormatting sqref="V186">
    <cfRule type="containsErrors" dxfId="402" priority="410">
      <formula>ISERROR(V186)</formula>
    </cfRule>
  </conditionalFormatting>
  <conditionalFormatting sqref="Y186">
    <cfRule type="containsErrors" dxfId="401" priority="409">
      <formula>ISERROR(Y186)</formula>
    </cfRule>
  </conditionalFormatting>
  <conditionalFormatting sqref="AB186">
    <cfRule type="containsErrors" dxfId="400" priority="408">
      <formula>ISERROR(AB186)</formula>
    </cfRule>
  </conditionalFormatting>
  <conditionalFormatting sqref="AE186">
    <cfRule type="containsErrors" dxfId="399" priority="407">
      <formula>ISERROR(AE186)</formula>
    </cfRule>
  </conditionalFormatting>
  <conditionalFormatting sqref="AH186">
    <cfRule type="containsErrors" dxfId="398" priority="406">
      <formula>ISERROR(AH186)</formula>
    </cfRule>
  </conditionalFormatting>
  <conditionalFormatting sqref="AK186">
    <cfRule type="containsErrors" dxfId="397" priority="405">
      <formula>ISERROR(AK186)</formula>
    </cfRule>
  </conditionalFormatting>
  <conditionalFormatting sqref="AN191">
    <cfRule type="containsErrors" dxfId="396" priority="391">
      <formula>ISERROR(AN191)</formula>
    </cfRule>
  </conditionalFormatting>
  <conditionalFormatting sqref="AQ191">
    <cfRule type="containsErrors" dxfId="395" priority="403">
      <formula>ISERROR(AQ191)</formula>
    </cfRule>
  </conditionalFormatting>
  <conditionalFormatting sqref="G191">
    <cfRule type="containsErrors" dxfId="394" priority="402">
      <formula>ISERROR(G191)</formula>
    </cfRule>
  </conditionalFormatting>
  <conditionalFormatting sqref="J191">
    <cfRule type="containsErrors" dxfId="393" priority="401">
      <formula>ISERROR(J191)</formula>
    </cfRule>
  </conditionalFormatting>
  <conditionalFormatting sqref="M191">
    <cfRule type="containsErrors" dxfId="392" priority="400">
      <formula>ISERROR(M191)</formula>
    </cfRule>
  </conditionalFormatting>
  <conditionalFormatting sqref="P191">
    <cfRule type="containsErrors" dxfId="391" priority="399">
      <formula>ISERROR(P191)</formula>
    </cfRule>
  </conditionalFormatting>
  <conditionalFormatting sqref="S191">
    <cfRule type="containsErrors" dxfId="390" priority="398">
      <formula>ISERROR(S191)</formula>
    </cfRule>
  </conditionalFormatting>
  <conditionalFormatting sqref="V191">
    <cfRule type="containsErrors" dxfId="389" priority="397">
      <formula>ISERROR(V191)</formula>
    </cfRule>
  </conditionalFormatting>
  <conditionalFormatting sqref="Y191">
    <cfRule type="containsErrors" dxfId="388" priority="396">
      <formula>ISERROR(Y191)</formula>
    </cfRule>
  </conditionalFormatting>
  <conditionalFormatting sqref="AB191">
    <cfRule type="containsErrors" dxfId="387" priority="395">
      <formula>ISERROR(AB191)</formula>
    </cfRule>
  </conditionalFormatting>
  <conditionalFormatting sqref="AE191">
    <cfRule type="containsErrors" dxfId="386" priority="394">
      <formula>ISERROR(AE191)</formula>
    </cfRule>
  </conditionalFormatting>
  <conditionalFormatting sqref="AH191">
    <cfRule type="containsErrors" dxfId="385" priority="393">
      <formula>ISERROR(AH191)</formula>
    </cfRule>
  </conditionalFormatting>
  <conditionalFormatting sqref="AK191">
    <cfRule type="containsErrors" dxfId="384" priority="392">
      <formula>ISERROR(AK191)</formula>
    </cfRule>
  </conditionalFormatting>
  <conditionalFormatting sqref="G215">
    <cfRule type="containsErrors" dxfId="383" priority="388">
      <formula>ISERROR(G215)</formula>
    </cfRule>
  </conditionalFormatting>
  <conditionalFormatting sqref="J215">
    <cfRule type="containsErrors" dxfId="382" priority="387">
      <formula>ISERROR(J215)</formula>
    </cfRule>
  </conditionalFormatting>
  <conditionalFormatting sqref="M215">
    <cfRule type="containsErrors" dxfId="381" priority="386">
      <formula>ISERROR(M215)</formula>
    </cfRule>
  </conditionalFormatting>
  <conditionalFormatting sqref="P215">
    <cfRule type="containsErrors" dxfId="380" priority="385">
      <formula>ISERROR(P215)</formula>
    </cfRule>
  </conditionalFormatting>
  <conditionalFormatting sqref="S215">
    <cfRule type="containsErrors" dxfId="379" priority="384">
      <formula>ISERROR(S215)</formula>
    </cfRule>
  </conditionalFormatting>
  <conditionalFormatting sqref="V215">
    <cfRule type="containsErrors" dxfId="378" priority="383">
      <formula>ISERROR(V215)</formula>
    </cfRule>
  </conditionalFormatting>
  <conditionalFormatting sqref="Y215">
    <cfRule type="containsErrors" dxfId="377" priority="382">
      <formula>ISERROR(Y215)</formula>
    </cfRule>
  </conditionalFormatting>
  <conditionalFormatting sqref="AQ215">
    <cfRule type="containsErrors" dxfId="376" priority="381">
      <formula>ISERROR(AQ215)</formula>
    </cfRule>
  </conditionalFormatting>
  <conditionalFormatting sqref="AB215">
    <cfRule type="containsErrors" dxfId="375" priority="380">
      <formula>ISERROR(AB215)</formula>
    </cfRule>
  </conditionalFormatting>
  <conditionalFormatting sqref="AE215">
    <cfRule type="containsErrors" dxfId="374" priority="379">
      <formula>ISERROR(AE215)</formula>
    </cfRule>
  </conditionalFormatting>
  <conditionalFormatting sqref="AH215">
    <cfRule type="containsErrors" dxfId="373" priority="378">
      <formula>ISERROR(AH215)</formula>
    </cfRule>
  </conditionalFormatting>
  <conditionalFormatting sqref="AK215">
    <cfRule type="containsErrors" dxfId="372" priority="377">
      <formula>ISERROR(AK215)</formula>
    </cfRule>
  </conditionalFormatting>
  <conditionalFormatting sqref="AN215">
    <cfRule type="containsErrors" dxfId="371" priority="376">
      <formula>ISERROR(AN215)</formula>
    </cfRule>
  </conditionalFormatting>
  <conditionalFormatting sqref="N10:P10 P11:P13 P15">
    <cfRule type="containsErrors" dxfId="370" priority="375">
      <formula>ISERROR(N10)</formula>
    </cfRule>
  </conditionalFormatting>
  <conditionalFormatting sqref="G406:G418">
    <cfRule type="containsErrors" dxfId="369" priority="374">
      <formula>ISERROR(G406)</formula>
    </cfRule>
  </conditionalFormatting>
  <conditionalFormatting sqref="J406:J410 J415">
    <cfRule type="containsErrors" dxfId="368" priority="373">
      <formula>ISERROR(J406)</formula>
    </cfRule>
  </conditionalFormatting>
  <conditionalFormatting sqref="M406:M410 M415">
    <cfRule type="containsErrors" dxfId="367" priority="372">
      <formula>ISERROR(M406)</formula>
    </cfRule>
  </conditionalFormatting>
  <conditionalFormatting sqref="P406:P410 P415">
    <cfRule type="containsErrors" dxfId="366" priority="371">
      <formula>ISERROR(P406)</formula>
    </cfRule>
  </conditionalFormatting>
  <conditionalFormatting sqref="S406:S410 S415">
    <cfRule type="containsErrors" dxfId="365" priority="370">
      <formula>ISERROR(S406)</formula>
    </cfRule>
  </conditionalFormatting>
  <conditionalFormatting sqref="V406:V410 V415">
    <cfRule type="containsErrors" dxfId="364" priority="369">
      <formula>ISERROR(V406)</formula>
    </cfRule>
  </conditionalFormatting>
  <conditionalFormatting sqref="Y406:Y410 Y415">
    <cfRule type="containsErrors" dxfId="363" priority="368">
      <formula>ISERROR(Y406)</formula>
    </cfRule>
  </conditionalFormatting>
  <conditionalFormatting sqref="AQ406:AQ410 AQ412:AQ418">
    <cfRule type="containsErrors" dxfId="362" priority="367">
      <formula>ISERROR(AQ406)</formula>
    </cfRule>
  </conditionalFormatting>
  <conditionalFormatting sqref="AB406">
    <cfRule type="containsErrors" dxfId="361" priority="366">
      <formula>ISERROR(AB406)</formula>
    </cfRule>
  </conditionalFormatting>
  <conditionalFormatting sqref="AB407:AB410 AB415">
    <cfRule type="containsErrors" dxfId="360" priority="365">
      <formula>ISERROR(AB407)</formula>
    </cfRule>
  </conditionalFormatting>
  <conditionalFormatting sqref="AE406">
    <cfRule type="containsErrors" dxfId="359" priority="364">
      <formula>ISERROR(AE406)</formula>
    </cfRule>
  </conditionalFormatting>
  <conditionalFormatting sqref="AE407:AE410 AE415">
    <cfRule type="containsErrors" dxfId="358" priority="363">
      <formula>ISERROR(AE407)</formula>
    </cfRule>
  </conditionalFormatting>
  <conditionalFormatting sqref="AH406">
    <cfRule type="containsErrors" dxfId="357" priority="362">
      <formula>ISERROR(AH406)</formula>
    </cfRule>
  </conditionalFormatting>
  <conditionalFormatting sqref="AH407:AH410 AH415">
    <cfRule type="containsErrors" dxfId="356" priority="361">
      <formula>ISERROR(AH407)</formula>
    </cfRule>
  </conditionalFormatting>
  <conditionalFormatting sqref="AK406">
    <cfRule type="containsErrors" dxfId="355" priority="360">
      <formula>ISERROR(AK406)</formula>
    </cfRule>
  </conditionalFormatting>
  <conditionalFormatting sqref="AK407:AK410 AK415">
    <cfRule type="containsErrors" dxfId="354" priority="359">
      <formula>ISERROR(AK407)</formula>
    </cfRule>
  </conditionalFormatting>
  <conditionalFormatting sqref="AN406">
    <cfRule type="containsErrors" dxfId="353" priority="358">
      <formula>ISERROR(AN406)</formula>
    </cfRule>
  </conditionalFormatting>
  <conditionalFormatting sqref="AN407:AN410 AN415">
    <cfRule type="containsErrors" dxfId="352" priority="357">
      <formula>ISERROR(AN407)</formula>
    </cfRule>
  </conditionalFormatting>
  <conditionalFormatting sqref="G259 J259 AQ259 AN259 AK259 AH259 AE259 AB259 Y259 V259 S259 P259 M259 G116 J116 M116 P116 S116 V116 Y116 AB116 AE116 AH116 AK116 AN116 AQ116">
    <cfRule type="containsErrors" dxfId="351" priority="390">
      <formula>ISERROR(#REF!)</formula>
    </cfRule>
  </conditionalFormatting>
  <conditionalFormatting sqref="E14:G14 J14 M14 S14 V14 Y14 AB14 AE14 AH14 AK14 AN14 AQ14 P14">
    <cfRule type="containsErrors" dxfId="350" priority="389">
      <formula>ISERROR(#REF!)</formula>
    </cfRule>
  </conditionalFormatting>
  <conditionalFormatting sqref="G224:G227">
    <cfRule type="containsErrors" dxfId="349" priority="356">
      <formula>ISERROR(G224)</formula>
    </cfRule>
  </conditionalFormatting>
  <conditionalFormatting sqref="J224:J227">
    <cfRule type="containsErrors" dxfId="348" priority="355">
      <formula>ISERROR(J224)</formula>
    </cfRule>
  </conditionalFormatting>
  <conditionalFormatting sqref="M224:M227">
    <cfRule type="containsErrors" dxfId="347" priority="354">
      <formula>ISERROR(M224)</formula>
    </cfRule>
  </conditionalFormatting>
  <conditionalFormatting sqref="P224:P227">
    <cfRule type="containsErrors" dxfId="346" priority="353">
      <formula>ISERROR(P224)</formula>
    </cfRule>
  </conditionalFormatting>
  <conditionalFormatting sqref="S224:S227">
    <cfRule type="containsErrors" dxfId="345" priority="352">
      <formula>ISERROR(S224)</formula>
    </cfRule>
  </conditionalFormatting>
  <conditionalFormatting sqref="V224">
    <cfRule type="containsErrors" dxfId="344" priority="351">
      <formula>ISERROR(V224)</formula>
    </cfRule>
  </conditionalFormatting>
  <conditionalFormatting sqref="Y224">
    <cfRule type="containsErrors" dxfId="343" priority="350">
      <formula>ISERROR(Y224)</formula>
    </cfRule>
  </conditionalFormatting>
  <conditionalFormatting sqref="AQ224:AQ227">
    <cfRule type="containsErrors" dxfId="342" priority="349">
      <formula>ISERROR(AQ224)</formula>
    </cfRule>
  </conditionalFormatting>
  <conditionalFormatting sqref="AB224:AB227">
    <cfRule type="containsErrors" dxfId="341" priority="348">
      <formula>ISERROR(AB224)</formula>
    </cfRule>
  </conditionalFormatting>
  <conditionalFormatting sqref="AE224:AE227">
    <cfRule type="containsErrors" dxfId="340" priority="347">
      <formula>ISERROR(AE224)</formula>
    </cfRule>
  </conditionalFormatting>
  <conditionalFormatting sqref="AH224:AH227">
    <cfRule type="containsErrors" dxfId="339" priority="346">
      <formula>ISERROR(AH224)</formula>
    </cfRule>
  </conditionalFormatting>
  <conditionalFormatting sqref="AK224:AK227">
    <cfRule type="containsErrors" dxfId="338" priority="345">
      <formula>ISERROR(AK224)</formula>
    </cfRule>
  </conditionalFormatting>
  <conditionalFormatting sqref="AN224:AN227">
    <cfRule type="containsErrors" dxfId="337" priority="344">
      <formula>ISERROR(AN224)</formula>
    </cfRule>
  </conditionalFormatting>
  <conditionalFormatting sqref="G228:G231">
    <cfRule type="containsErrors" dxfId="336" priority="343">
      <formula>ISERROR(G228)</formula>
    </cfRule>
  </conditionalFormatting>
  <conditionalFormatting sqref="J228:J231">
    <cfRule type="containsErrors" dxfId="335" priority="342">
      <formula>ISERROR(J228)</formula>
    </cfRule>
  </conditionalFormatting>
  <conditionalFormatting sqref="M228:M231">
    <cfRule type="containsErrors" dxfId="334" priority="341">
      <formula>ISERROR(M228)</formula>
    </cfRule>
  </conditionalFormatting>
  <conditionalFormatting sqref="P228:P231">
    <cfRule type="containsErrors" dxfId="333" priority="340">
      <formula>ISERROR(P228)</formula>
    </cfRule>
  </conditionalFormatting>
  <conditionalFormatting sqref="S228:S231">
    <cfRule type="containsErrors" dxfId="332" priority="339">
      <formula>ISERROR(S228)</formula>
    </cfRule>
  </conditionalFormatting>
  <conditionalFormatting sqref="V228">
    <cfRule type="containsErrors" dxfId="331" priority="338">
      <formula>ISERROR(V228)</formula>
    </cfRule>
  </conditionalFormatting>
  <conditionalFormatting sqref="Y228">
    <cfRule type="containsErrors" dxfId="330" priority="337">
      <formula>ISERROR(Y228)</formula>
    </cfRule>
  </conditionalFormatting>
  <conditionalFormatting sqref="AQ228:AQ231">
    <cfRule type="containsErrors" dxfId="329" priority="336">
      <formula>ISERROR(AQ228)</formula>
    </cfRule>
  </conditionalFormatting>
  <conditionalFormatting sqref="AB228:AB231">
    <cfRule type="containsErrors" dxfId="328" priority="335">
      <formula>ISERROR(AB228)</formula>
    </cfRule>
  </conditionalFormatting>
  <conditionalFormatting sqref="AE228:AE231">
    <cfRule type="containsErrors" dxfId="327" priority="334">
      <formula>ISERROR(AE228)</formula>
    </cfRule>
  </conditionalFormatting>
  <conditionalFormatting sqref="AH228:AH231">
    <cfRule type="containsErrors" dxfId="326" priority="333">
      <formula>ISERROR(AH228)</formula>
    </cfRule>
  </conditionalFormatting>
  <conditionalFormatting sqref="AK228:AK231">
    <cfRule type="containsErrors" dxfId="325" priority="332">
      <formula>ISERROR(AK228)</formula>
    </cfRule>
  </conditionalFormatting>
  <conditionalFormatting sqref="AN228:AN231">
    <cfRule type="containsErrors" dxfId="324" priority="331">
      <formula>ISERROR(AN228)</formula>
    </cfRule>
  </conditionalFormatting>
  <conditionalFormatting sqref="G232:G235">
    <cfRule type="containsErrors" dxfId="323" priority="330">
      <formula>ISERROR(G232)</formula>
    </cfRule>
  </conditionalFormatting>
  <conditionalFormatting sqref="J232">
    <cfRule type="containsErrors" dxfId="322" priority="329">
      <formula>ISERROR(J232)</formula>
    </cfRule>
  </conditionalFormatting>
  <conditionalFormatting sqref="M232">
    <cfRule type="containsErrors" dxfId="321" priority="328">
      <formula>ISERROR(M232)</formula>
    </cfRule>
  </conditionalFormatting>
  <conditionalFormatting sqref="P232">
    <cfRule type="containsErrors" dxfId="320" priority="327">
      <formula>ISERROR(P232)</formula>
    </cfRule>
  </conditionalFormatting>
  <conditionalFormatting sqref="S232">
    <cfRule type="containsErrors" dxfId="319" priority="326">
      <formula>ISERROR(S232)</formula>
    </cfRule>
  </conditionalFormatting>
  <conditionalFormatting sqref="V232">
    <cfRule type="containsErrors" dxfId="318" priority="325">
      <formula>ISERROR(V232)</formula>
    </cfRule>
  </conditionalFormatting>
  <conditionalFormatting sqref="Y232">
    <cfRule type="containsErrors" dxfId="317" priority="324">
      <formula>ISERROR(Y232)</formula>
    </cfRule>
  </conditionalFormatting>
  <conditionalFormatting sqref="AQ232:AQ235">
    <cfRule type="containsErrors" dxfId="316" priority="323">
      <formula>ISERROR(AQ232)</formula>
    </cfRule>
  </conditionalFormatting>
  <conditionalFormatting sqref="AB232">
    <cfRule type="containsErrors" dxfId="315" priority="322">
      <formula>ISERROR(AB232)</formula>
    </cfRule>
  </conditionalFormatting>
  <conditionalFormatting sqref="AE232">
    <cfRule type="containsErrors" dxfId="314" priority="321">
      <formula>ISERROR(AE232)</formula>
    </cfRule>
  </conditionalFormatting>
  <conditionalFormatting sqref="AH232">
    <cfRule type="containsErrors" dxfId="313" priority="320">
      <formula>ISERROR(AH232)</formula>
    </cfRule>
  </conditionalFormatting>
  <conditionalFormatting sqref="AK232">
    <cfRule type="containsErrors" dxfId="312" priority="319">
      <formula>ISERROR(AK232)</formula>
    </cfRule>
  </conditionalFormatting>
  <conditionalFormatting sqref="AN232">
    <cfRule type="containsErrors" dxfId="311" priority="318">
      <formula>ISERROR(AN232)</formula>
    </cfRule>
  </conditionalFormatting>
  <conditionalFormatting sqref="G236:G239">
    <cfRule type="containsErrors" dxfId="310" priority="317">
      <formula>ISERROR(G236)</formula>
    </cfRule>
  </conditionalFormatting>
  <conditionalFormatting sqref="J236">
    <cfRule type="containsErrors" dxfId="309" priority="316">
      <formula>ISERROR(J236)</formula>
    </cfRule>
  </conditionalFormatting>
  <conditionalFormatting sqref="M236">
    <cfRule type="containsErrors" dxfId="308" priority="315">
      <formula>ISERROR(M236)</formula>
    </cfRule>
  </conditionalFormatting>
  <conditionalFormatting sqref="P236">
    <cfRule type="containsErrors" dxfId="307" priority="314">
      <formula>ISERROR(P236)</formula>
    </cfRule>
  </conditionalFormatting>
  <conditionalFormatting sqref="S236">
    <cfRule type="containsErrors" dxfId="306" priority="313">
      <formula>ISERROR(S236)</formula>
    </cfRule>
  </conditionalFormatting>
  <conditionalFormatting sqref="V236">
    <cfRule type="containsErrors" dxfId="305" priority="312">
      <formula>ISERROR(V236)</formula>
    </cfRule>
  </conditionalFormatting>
  <conditionalFormatting sqref="Y236">
    <cfRule type="containsErrors" dxfId="304" priority="311">
      <formula>ISERROR(Y236)</formula>
    </cfRule>
  </conditionalFormatting>
  <conditionalFormatting sqref="AQ236:AQ239">
    <cfRule type="containsErrors" dxfId="303" priority="310">
      <formula>ISERROR(AQ236)</formula>
    </cfRule>
  </conditionalFormatting>
  <conditionalFormatting sqref="AB236">
    <cfRule type="containsErrors" dxfId="302" priority="309">
      <formula>ISERROR(AB236)</formula>
    </cfRule>
  </conditionalFormatting>
  <conditionalFormatting sqref="AE236">
    <cfRule type="containsErrors" dxfId="301" priority="308">
      <formula>ISERROR(AE236)</formula>
    </cfRule>
  </conditionalFormatting>
  <conditionalFormatting sqref="AH236">
    <cfRule type="containsErrors" dxfId="300" priority="307">
      <formula>ISERROR(AH236)</formula>
    </cfRule>
  </conditionalFormatting>
  <conditionalFormatting sqref="AK236">
    <cfRule type="containsErrors" dxfId="299" priority="306">
      <formula>ISERROR(AK236)</formula>
    </cfRule>
  </conditionalFormatting>
  <conditionalFormatting sqref="AN236">
    <cfRule type="containsErrors" dxfId="298" priority="305">
      <formula>ISERROR(AN236)</formula>
    </cfRule>
  </conditionalFormatting>
  <conditionalFormatting sqref="G240:G243">
    <cfRule type="containsErrors" dxfId="297" priority="304">
      <formula>ISERROR(G240)</formula>
    </cfRule>
  </conditionalFormatting>
  <conditionalFormatting sqref="J240:J243">
    <cfRule type="containsErrors" dxfId="296" priority="303">
      <formula>ISERROR(J240)</formula>
    </cfRule>
  </conditionalFormatting>
  <conditionalFormatting sqref="M240:M243">
    <cfRule type="containsErrors" dxfId="295" priority="302">
      <formula>ISERROR(M240)</formula>
    </cfRule>
  </conditionalFormatting>
  <conditionalFormatting sqref="P240:P243">
    <cfRule type="containsErrors" dxfId="294" priority="301">
      <formula>ISERROR(P240)</formula>
    </cfRule>
  </conditionalFormatting>
  <conditionalFormatting sqref="S240:S243">
    <cfRule type="containsErrors" dxfId="293" priority="300">
      <formula>ISERROR(S240)</formula>
    </cfRule>
  </conditionalFormatting>
  <conditionalFormatting sqref="V240">
    <cfRule type="containsErrors" dxfId="292" priority="299">
      <formula>ISERROR(V240)</formula>
    </cfRule>
  </conditionalFormatting>
  <conditionalFormatting sqref="Y240">
    <cfRule type="containsErrors" dxfId="291" priority="298">
      <formula>ISERROR(Y240)</formula>
    </cfRule>
  </conditionalFormatting>
  <conditionalFormatting sqref="AQ240:AQ243">
    <cfRule type="containsErrors" dxfId="290" priority="297">
      <formula>ISERROR(AQ240)</formula>
    </cfRule>
  </conditionalFormatting>
  <conditionalFormatting sqref="AB240:AB243">
    <cfRule type="containsErrors" dxfId="289" priority="296">
      <formula>ISERROR(AB240)</formula>
    </cfRule>
  </conditionalFormatting>
  <conditionalFormatting sqref="AE240:AE243">
    <cfRule type="containsErrors" dxfId="288" priority="295">
      <formula>ISERROR(AE240)</formula>
    </cfRule>
  </conditionalFormatting>
  <conditionalFormatting sqref="AH240:AH243">
    <cfRule type="containsErrors" dxfId="287" priority="294">
      <formula>ISERROR(AH240)</formula>
    </cfRule>
  </conditionalFormatting>
  <conditionalFormatting sqref="AK240:AK243">
    <cfRule type="containsErrors" dxfId="286" priority="293">
      <formula>ISERROR(AK240)</formula>
    </cfRule>
  </conditionalFormatting>
  <conditionalFormatting sqref="AN240:AN243">
    <cfRule type="containsErrors" dxfId="285" priority="292">
      <formula>ISERROR(AN240)</formula>
    </cfRule>
  </conditionalFormatting>
  <conditionalFormatting sqref="G244:G247">
    <cfRule type="containsErrors" dxfId="284" priority="291">
      <formula>ISERROR(G244)</formula>
    </cfRule>
  </conditionalFormatting>
  <conditionalFormatting sqref="J244">
    <cfRule type="containsErrors" dxfId="283" priority="290">
      <formula>ISERROR(J244)</formula>
    </cfRule>
  </conditionalFormatting>
  <conditionalFormatting sqref="M244">
    <cfRule type="containsErrors" dxfId="282" priority="289">
      <formula>ISERROR(M244)</formula>
    </cfRule>
  </conditionalFormatting>
  <conditionalFormatting sqref="P244">
    <cfRule type="containsErrors" dxfId="281" priority="288">
      <formula>ISERROR(P244)</formula>
    </cfRule>
  </conditionalFormatting>
  <conditionalFormatting sqref="S244">
    <cfRule type="containsErrors" dxfId="280" priority="287">
      <formula>ISERROR(S244)</formula>
    </cfRule>
  </conditionalFormatting>
  <conditionalFormatting sqref="V244">
    <cfRule type="containsErrors" dxfId="279" priority="286">
      <formula>ISERROR(V244)</formula>
    </cfRule>
  </conditionalFormatting>
  <conditionalFormatting sqref="Y244">
    <cfRule type="containsErrors" dxfId="278" priority="285">
      <formula>ISERROR(Y244)</formula>
    </cfRule>
  </conditionalFormatting>
  <conditionalFormatting sqref="AQ244:AQ247">
    <cfRule type="containsErrors" dxfId="277" priority="284">
      <formula>ISERROR(AQ244)</formula>
    </cfRule>
  </conditionalFormatting>
  <conditionalFormatting sqref="AB244">
    <cfRule type="containsErrors" dxfId="276" priority="283">
      <formula>ISERROR(AB244)</formula>
    </cfRule>
  </conditionalFormatting>
  <conditionalFormatting sqref="AE244">
    <cfRule type="containsErrors" dxfId="275" priority="282">
      <formula>ISERROR(AE244)</formula>
    </cfRule>
  </conditionalFormatting>
  <conditionalFormatting sqref="AH244">
    <cfRule type="containsErrors" dxfId="274" priority="281">
      <formula>ISERROR(AH244)</formula>
    </cfRule>
  </conditionalFormatting>
  <conditionalFormatting sqref="AK244">
    <cfRule type="containsErrors" dxfId="273" priority="280">
      <formula>ISERROR(AK244)</formula>
    </cfRule>
  </conditionalFormatting>
  <conditionalFormatting sqref="AN244">
    <cfRule type="containsErrors" dxfId="272" priority="279">
      <formula>ISERROR(AN244)</formula>
    </cfRule>
  </conditionalFormatting>
  <conditionalFormatting sqref="G248:G251">
    <cfRule type="containsErrors" dxfId="271" priority="278">
      <formula>ISERROR(G248)</formula>
    </cfRule>
  </conditionalFormatting>
  <conditionalFormatting sqref="J248">
    <cfRule type="containsErrors" dxfId="270" priority="277">
      <formula>ISERROR(J248)</formula>
    </cfRule>
  </conditionalFormatting>
  <conditionalFormatting sqref="M248">
    <cfRule type="containsErrors" dxfId="269" priority="276">
      <formula>ISERROR(M248)</formula>
    </cfRule>
  </conditionalFormatting>
  <conditionalFormatting sqref="P248">
    <cfRule type="containsErrors" dxfId="268" priority="275">
      <formula>ISERROR(P248)</formula>
    </cfRule>
  </conditionalFormatting>
  <conditionalFormatting sqref="S248">
    <cfRule type="containsErrors" dxfId="267" priority="274">
      <formula>ISERROR(S248)</formula>
    </cfRule>
  </conditionalFormatting>
  <conditionalFormatting sqref="V248">
    <cfRule type="containsErrors" dxfId="266" priority="273">
      <formula>ISERROR(V248)</formula>
    </cfRule>
  </conditionalFormatting>
  <conditionalFormatting sqref="Y248">
    <cfRule type="containsErrors" dxfId="265" priority="272">
      <formula>ISERROR(Y248)</formula>
    </cfRule>
  </conditionalFormatting>
  <conditionalFormatting sqref="AQ248:AQ251">
    <cfRule type="containsErrors" dxfId="264" priority="271">
      <formula>ISERROR(AQ248)</formula>
    </cfRule>
  </conditionalFormatting>
  <conditionalFormatting sqref="AB248">
    <cfRule type="containsErrors" dxfId="263" priority="270">
      <formula>ISERROR(AB248)</formula>
    </cfRule>
  </conditionalFormatting>
  <conditionalFormatting sqref="AE248">
    <cfRule type="containsErrors" dxfId="262" priority="269">
      <formula>ISERROR(AE248)</formula>
    </cfRule>
  </conditionalFormatting>
  <conditionalFormatting sqref="AH248">
    <cfRule type="containsErrors" dxfId="261" priority="268">
      <formula>ISERROR(AH248)</formula>
    </cfRule>
  </conditionalFormatting>
  <conditionalFormatting sqref="AK248">
    <cfRule type="containsErrors" dxfId="260" priority="267">
      <formula>ISERROR(AK248)</formula>
    </cfRule>
  </conditionalFormatting>
  <conditionalFormatting sqref="AN248">
    <cfRule type="containsErrors" dxfId="259" priority="266">
      <formula>ISERROR(AN248)</formula>
    </cfRule>
  </conditionalFormatting>
  <conditionalFormatting sqref="G252:G255">
    <cfRule type="containsErrors" dxfId="258" priority="265">
      <formula>ISERROR(G252)</formula>
    </cfRule>
  </conditionalFormatting>
  <conditionalFormatting sqref="J252">
    <cfRule type="containsErrors" dxfId="257" priority="264">
      <formula>ISERROR(J252)</formula>
    </cfRule>
  </conditionalFormatting>
  <conditionalFormatting sqref="M252">
    <cfRule type="containsErrors" dxfId="256" priority="263">
      <formula>ISERROR(M252)</formula>
    </cfRule>
  </conditionalFormatting>
  <conditionalFormatting sqref="P252">
    <cfRule type="containsErrors" dxfId="255" priority="262">
      <formula>ISERROR(P252)</formula>
    </cfRule>
  </conditionalFormatting>
  <conditionalFormatting sqref="S252">
    <cfRule type="containsErrors" dxfId="254" priority="261">
      <formula>ISERROR(S252)</formula>
    </cfRule>
  </conditionalFormatting>
  <conditionalFormatting sqref="V252">
    <cfRule type="containsErrors" dxfId="253" priority="260">
      <formula>ISERROR(V252)</formula>
    </cfRule>
  </conditionalFormatting>
  <conditionalFormatting sqref="Y252">
    <cfRule type="containsErrors" dxfId="252" priority="259">
      <formula>ISERROR(Y252)</formula>
    </cfRule>
  </conditionalFormatting>
  <conditionalFormatting sqref="AQ252:AQ255">
    <cfRule type="containsErrors" dxfId="251" priority="258">
      <formula>ISERROR(AQ252)</formula>
    </cfRule>
  </conditionalFormatting>
  <conditionalFormatting sqref="AB252">
    <cfRule type="containsErrors" dxfId="250" priority="257">
      <formula>ISERROR(AB252)</formula>
    </cfRule>
  </conditionalFormatting>
  <conditionalFormatting sqref="AE252">
    <cfRule type="containsErrors" dxfId="249" priority="256">
      <formula>ISERROR(AE252)</formula>
    </cfRule>
  </conditionalFormatting>
  <conditionalFormatting sqref="AH252">
    <cfRule type="containsErrors" dxfId="248" priority="255">
      <formula>ISERROR(AH252)</formula>
    </cfRule>
  </conditionalFormatting>
  <conditionalFormatting sqref="AK252">
    <cfRule type="containsErrors" dxfId="247" priority="254">
      <formula>ISERROR(AK252)</formula>
    </cfRule>
  </conditionalFormatting>
  <conditionalFormatting sqref="AN252">
    <cfRule type="containsErrors" dxfId="246" priority="253">
      <formula>ISERROR(AN252)</formula>
    </cfRule>
  </conditionalFormatting>
  <conditionalFormatting sqref="J233:J235">
    <cfRule type="containsErrors" dxfId="245" priority="252">
      <formula>ISERROR(J233)</formula>
    </cfRule>
  </conditionalFormatting>
  <conditionalFormatting sqref="M233:M235">
    <cfRule type="containsErrors" dxfId="244" priority="251">
      <formula>ISERROR(M233)</formula>
    </cfRule>
  </conditionalFormatting>
  <conditionalFormatting sqref="P233:P235">
    <cfRule type="containsErrors" dxfId="243" priority="250">
      <formula>ISERROR(P233)</formula>
    </cfRule>
  </conditionalFormatting>
  <conditionalFormatting sqref="S233:S235">
    <cfRule type="containsErrors" dxfId="242" priority="249">
      <formula>ISERROR(S233)</formula>
    </cfRule>
  </conditionalFormatting>
  <conditionalFormatting sqref="AN233:AN235">
    <cfRule type="containsErrors" dxfId="241" priority="243">
      <formula>ISERROR(AN233)</formula>
    </cfRule>
  </conditionalFormatting>
  <conditionalFormatting sqref="AB233:AB235">
    <cfRule type="containsErrors" dxfId="240" priority="247">
      <formula>ISERROR(AB233)</formula>
    </cfRule>
  </conditionalFormatting>
  <conditionalFormatting sqref="AE233:AE235">
    <cfRule type="containsErrors" dxfId="239" priority="246">
      <formula>ISERROR(AE233)</formula>
    </cfRule>
  </conditionalFormatting>
  <conditionalFormatting sqref="AH233:AH235">
    <cfRule type="containsErrors" dxfId="238" priority="245">
      <formula>ISERROR(AH233)</formula>
    </cfRule>
  </conditionalFormatting>
  <conditionalFormatting sqref="AK233:AK235">
    <cfRule type="containsErrors" dxfId="237" priority="244">
      <formula>ISERROR(AK233)</formula>
    </cfRule>
  </conditionalFormatting>
  <conditionalFormatting sqref="J237:J239">
    <cfRule type="containsErrors" dxfId="236" priority="242">
      <formula>ISERROR(J237)</formula>
    </cfRule>
  </conditionalFormatting>
  <conditionalFormatting sqref="M237:M239">
    <cfRule type="containsErrors" dxfId="235" priority="241">
      <formula>ISERROR(M237)</formula>
    </cfRule>
  </conditionalFormatting>
  <conditionalFormatting sqref="P237:P239">
    <cfRule type="containsErrors" dxfId="234" priority="240">
      <formula>ISERROR(P237)</formula>
    </cfRule>
  </conditionalFormatting>
  <conditionalFormatting sqref="S237:S239">
    <cfRule type="containsErrors" dxfId="233" priority="239">
      <formula>ISERROR(S237)</formula>
    </cfRule>
  </conditionalFormatting>
  <conditionalFormatting sqref="AK237:AK239">
    <cfRule type="containsErrors" dxfId="232" priority="234">
      <formula>ISERROR(AK237)</formula>
    </cfRule>
  </conditionalFormatting>
  <conditionalFormatting sqref="AB237:AB239">
    <cfRule type="containsErrors" dxfId="231" priority="237">
      <formula>ISERROR(AB237)</formula>
    </cfRule>
  </conditionalFormatting>
  <conditionalFormatting sqref="AE237:AE239">
    <cfRule type="containsErrors" dxfId="230" priority="236">
      <formula>ISERROR(AE237)</formula>
    </cfRule>
  </conditionalFormatting>
  <conditionalFormatting sqref="AH237:AH239">
    <cfRule type="containsErrors" dxfId="229" priority="235">
      <formula>ISERROR(AH237)</formula>
    </cfRule>
  </conditionalFormatting>
  <conditionalFormatting sqref="AN237:AN239">
    <cfRule type="containsErrors" dxfId="228" priority="233">
      <formula>ISERROR(AN237)</formula>
    </cfRule>
  </conditionalFormatting>
  <conditionalFormatting sqref="J245:J247">
    <cfRule type="containsErrors" dxfId="227" priority="232">
      <formula>ISERROR(J245)</formula>
    </cfRule>
  </conditionalFormatting>
  <conditionalFormatting sqref="M245:M247">
    <cfRule type="containsErrors" dxfId="226" priority="231">
      <formula>ISERROR(M245)</formula>
    </cfRule>
  </conditionalFormatting>
  <conditionalFormatting sqref="P245:P247">
    <cfRule type="containsErrors" dxfId="225" priority="230">
      <formula>ISERROR(P245)</formula>
    </cfRule>
  </conditionalFormatting>
  <conditionalFormatting sqref="S245:S247">
    <cfRule type="containsErrors" dxfId="224" priority="229">
      <formula>ISERROR(S245)</formula>
    </cfRule>
  </conditionalFormatting>
  <conditionalFormatting sqref="AE245:AE247">
    <cfRule type="containsErrors" dxfId="223" priority="226">
      <formula>ISERROR(AE245)</formula>
    </cfRule>
  </conditionalFormatting>
  <conditionalFormatting sqref="AB245:AB247">
    <cfRule type="containsErrors" dxfId="222" priority="227">
      <formula>ISERROR(AB245)</formula>
    </cfRule>
  </conditionalFormatting>
  <conditionalFormatting sqref="AH245:AH247">
    <cfRule type="containsErrors" dxfId="221" priority="225">
      <formula>ISERROR(AH245)</formula>
    </cfRule>
  </conditionalFormatting>
  <conditionalFormatting sqref="AK245:AK247">
    <cfRule type="containsErrors" dxfId="220" priority="224">
      <formula>ISERROR(AK245)</formula>
    </cfRule>
  </conditionalFormatting>
  <conditionalFormatting sqref="AN245:AN247">
    <cfRule type="containsErrors" dxfId="219" priority="223">
      <formula>ISERROR(AN245)</formula>
    </cfRule>
  </conditionalFormatting>
  <conditionalFormatting sqref="J249:J251">
    <cfRule type="containsErrors" dxfId="218" priority="222">
      <formula>ISERROR(J249)</formula>
    </cfRule>
  </conditionalFormatting>
  <conditionalFormatting sqref="M249:M251">
    <cfRule type="containsErrors" dxfId="217" priority="221">
      <formula>ISERROR(M249)</formula>
    </cfRule>
  </conditionalFormatting>
  <conditionalFormatting sqref="P249:P251">
    <cfRule type="containsErrors" dxfId="216" priority="220">
      <formula>ISERROR(P249)</formula>
    </cfRule>
  </conditionalFormatting>
  <conditionalFormatting sqref="S249:S251">
    <cfRule type="containsErrors" dxfId="215" priority="219">
      <formula>ISERROR(S249)</formula>
    </cfRule>
  </conditionalFormatting>
  <conditionalFormatting sqref="AB249:AB251">
    <cfRule type="containsErrors" dxfId="214" priority="217">
      <formula>ISERROR(AB249)</formula>
    </cfRule>
  </conditionalFormatting>
  <conditionalFormatting sqref="AE249:AE251">
    <cfRule type="containsErrors" dxfId="213" priority="216">
      <formula>ISERROR(AE249)</formula>
    </cfRule>
  </conditionalFormatting>
  <conditionalFormatting sqref="AH249:AH251">
    <cfRule type="containsErrors" dxfId="212" priority="215">
      <formula>ISERROR(AH249)</formula>
    </cfRule>
  </conditionalFormatting>
  <conditionalFormatting sqref="AK249:AK251">
    <cfRule type="containsErrors" dxfId="211" priority="214">
      <formula>ISERROR(AK249)</formula>
    </cfRule>
  </conditionalFormatting>
  <conditionalFormatting sqref="AN249:AN251">
    <cfRule type="containsErrors" dxfId="210" priority="213">
      <formula>ISERROR(AN249)</formula>
    </cfRule>
  </conditionalFormatting>
  <conditionalFormatting sqref="J253:J255">
    <cfRule type="containsErrors" dxfId="209" priority="212">
      <formula>ISERROR(J253)</formula>
    </cfRule>
  </conditionalFormatting>
  <conditionalFormatting sqref="M253:M255">
    <cfRule type="containsErrors" dxfId="208" priority="211">
      <formula>ISERROR(M253)</formula>
    </cfRule>
  </conditionalFormatting>
  <conditionalFormatting sqref="P253:P255">
    <cfRule type="containsErrors" dxfId="207" priority="210">
      <formula>ISERROR(P253)</formula>
    </cfRule>
  </conditionalFormatting>
  <conditionalFormatting sqref="S253:S255">
    <cfRule type="containsErrors" dxfId="206" priority="209">
      <formula>ISERROR(S253)</formula>
    </cfRule>
  </conditionalFormatting>
  <conditionalFormatting sqref="AB253:AB255">
    <cfRule type="containsErrors" dxfId="205" priority="207">
      <formula>ISERROR(AB253)</formula>
    </cfRule>
  </conditionalFormatting>
  <conditionalFormatting sqref="AE253:AE255">
    <cfRule type="containsErrors" dxfId="204" priority="206">
      <formula>ISERROR(AE253)</formula>
    </cfRule>
  </conditionalFormatting>
  <conditionalFormatting sqref="AH253:AH255">
    <cfRule type="containsErrors" dxfId="203" priority="205">
      <formula>ISERROR(AH253)</formula>
    </cfRule>
  </conditionalFormatting>
  <conditionalFormatting sqref="AK253:AK255">
    <cfRule type="containsErrors" dxfId="202" priority="204">
      <formula>ISERROR(AK253)</formula>
    </cfRule>
  </conditionalFormatting>
  <conditionalFormatting sqref="AN253:AN255">
    <cfRule type="containsErrors" dxfId="201" priority="203">
      <formula>ISERROR(AN253)</formula>
    </cfRule>
  </conditionalFormatting>
  <conditionalFormatting sqref="V253:V255">
    <cfRule type="containsErrors" dxfId="200" priority="195">
      <formula>ISERROR(V253)</formula>
    </cfRule>
  </conditionalFormatting>
  <conditionalFormatting sqref="V225:V227">
    <cfRule type="containsErrors" dxfId="199" priority="202">
      <formula>ISERROR(V225)</formula>
    </cfRule>
  </conditionalFormatting>
  <conditionalFormatting sqref="V229:V231">
    <cfRule type="containsErrors" dxfId="198" priority="201">
      <formula>ISERROR(V229)</formula>
    </cfRule>
  </conditionalFormatting>
  <conditionalFormatting sqref="V233:V235">
    <cfRule type="containsErrors" dxfId="197" priority="200">
      <formula>ISERROR(V233)</formula>
    </cfRule>
  </conditionalFormatting>
  <conditionalFormatting sqref="V237:V239">
    <cfRule type="containsErrors" dxfId="196" priority="199">
      <formula>ISERROR(V237)</formula>
    </cfRule>
  </conditionalFormatting>
  <conditionalFormatting sqref="V241:V243">
    <cfRule type="containsErrors" dxfId="195" priority="198">
      <formula>ISERROR(V241)</formula>
    </cfRule>
  </conditionalFormatting>
  <conditionalFormatting sqref="V245:V247">
    <cfRule type="containsErrors" dxfId="194" priority="197">
      <formula>ISERROR(V245)</formula>
    </cfRule>
  </conditionalFormatting>
  <conditionalFormatting sqref="V249:V251">
    <cfRule type="containsErrors" dxfId="193" priority="196">
      <formula>ISERROR(V249)</formula>
    </cfRule>
  </conditionalFormatting>
  <conditionalFormatting sqref="G207 G203:G205">
    <cfRule type="containsErrors" dxfId="192" priority="194">
      <formula>ISERROR(G203)</formula>
    </cfRule>
  </conditionalFormatting>
  <conditionalFormatting sqref="J207 J203:J205">
    <cfRule type="containsErrors" dxfId="191" priority="193">
      <formula>ISERROR(J203)</formula>
    </cfRule>
  </conditionalFormatting>
  <conditionalFormatting sqref="M207 M203:M205">
    <cfRule type="containsErrors" dxfId="190" priority="192">
      <formula>ISERROR(M203)</formula>
    </cfRule>
  </conditionalFormatting>
  <conditionalFormatting sqref="P207 P203:P205">
    <cfRule type="containsErrors" dxfId="189" priority="191">
      <formula>ISERROR(P203)</formula>
    </cfRule>
  </conditionalFormatting>
  <conditionalFormatting sqref="S207 S203:S205">
    <cfRule type="containsErrors" dxfId="188" priority="190">
      <formula>ISERROR(S203)</formula>
    </cfRule>
  </conditionalFormatting>
  <conditionalFormatting sqref="V207 V203:V205">
    <cfRule type="containsErrors" dxfId="187" priority="189">
      <formula>ISERROR(V203)</formula>
    </cfRule>
  </conditionalFormatting>
  <conditionalFormatting sqref="Y207 Y203:Y205">
    <cfRule type="containsErrors" dxfId="186" priority="188">
      <formula>ISERROR(Y203)</formula>
    </cfRule>
  </conditionalFormatting>
  <conditionalFormatting sqref="AQ207 AQ203:AQ205">
    <cfRule type="containsErrors" dxfId="185" priority="187">
      <formula>ISERROR(AQ203)</formula>
    </cfRule>
  </conditionalFormatting>
  <conditionalFormatting sqref="AB207 AB203:AB205">
    <cfRule type="containsErrors" dxfId="184" priority="186">
      <formula>ISERROR(AB203)</formula>
    </cfRule>
  </conditionalFormatting>
  <conditionalFormatting sqref="AE207 AE203:AE205">
    <cfRule type="containsErrors" dxfId="183" priority="185">
      <formula>ISERROR(AE203)</formula>
    </cfRule>
  </conditionalFormatting>
  <conditionalFormatting sqref="AH207 AH203:AH205">
    <cfRule type="containsErrors" dxfId="182" priority="184">
      <formula>ISERROR(AH203)</formula>
    </cfRule>
  </conditionalFormatting>
  <conditionalFormatting sqref="AK207 AK203:AK205">
    <cfRule type="containsErrors" dxfId="181" priority="183">
      <formula>ISERROR(AK203)</formula>
    </cfRule>
  </conditionalFormatting>
  <conditionalFormatting sqref="AN207 AN203:AN205">
    <cfRule type="containsErrors" dxfId="180" priority="182">
      <formula>ISERROR(AN203)</formula>
    </cfRule>
  </conditionalFormatting>
  <conditionalFormatting sqref="AN206">
    <cfRule type="containsErrors" dxfId="179" priority="169">
      <formula>ISERROR(AN206)</formula>
    </cfRule>
  </conditionalFormatting>
  <conditionalFormatting sqref="AQ206">
    <cfRule type="containsErrors" dxfId="178" priority="181">
      <formula>ISERROR(AQ206)</formula>
    </cfRule>
  </conditionalFormatting>
  <conditionalFormatting sqref="G206">
    <cfRule type="containsErrors" dxfId="177" priority="180">
      <formula>ISERROR(G206)</formula>
    </cfRule>
  </conditionalFormatting>
  <conditionalFormatting sqref="J206">
    <cfRule type="containsErrors" dxfId="176" priority="179">
      <formula>ISERROR(J206)</formula>
    </cfRule>
  </conditionalFormatting>
  <conditionalFormatting sqref="M206">
    <cfRule type="containsErrors" dxfId="175" priority="178">
      <formula>ISERROR(M206)</formula>
    </cfRule>
  </conditionalFormatting>
  <conditionalFormatting sqref="P206">
    <cfRule type="containsErrors" dxfId="174" priority="177">
      <formula>ISERROR(P206)</formula>
    </cfRule>
  </conditionalFormatting>
  <conditionalFormatting sqref="S206">
    <cfRule type="containsErrors" dxfId="173" priority="176">
      <formula>ISERROR(S206)</formula>
    </cfRule>
  </conditionalFormatting>
  <conditionalFormatting sqref="V206">
    <cfRule type="containsErrors" dxfId="172" priority="175">
      <formula>ISERROR(V206)</formula>
    </cfRule>
  </conditionalFormatting>
  <conditionalFormatting sqref="Y206">
    <cfRule type="containsErrors" dxfId="171" priority="174">
      <formula>ISERROR(Y206)</formula>
    </cfRule>
  </conditionalFormatting>
  <conditionalFormatting sqref="AB206">
    <cfRule type="containsErrors" dxfId="170" priority="173">
      <formula>ISERROR(AB206)</formula>
    </cfRule>
  </conditionalFormatting>
  <conditionalFormatting sqref="AE206">
    <cfRule type="containsErrors" dxfId="169" priority="172">
      <formula>ISERROR(AE206)</formula>
    </cfRule>
  </conditionalFormatting>
  <conditionalFormatting sqref="AH206">
    <cfRule type="containsErrors" dxfId="168" priority="171">
      <formula>ISERROR(AH206)</formula>
    </cfRule>
  </conditionalFormatting>
  <conditionalFormatting sqref="AK206">
    <cfRule type="containsErrors" dxfId="167" priority="170">
      <formula>ISERROR(AK206)</formula>
    </cfRule>
  </conditionalFormatting>
  <conditionalFormatting sqref="G137 G133:G135">
    <cfRule type="containsErrors" dxfId="166" priority="168">
      <formula>ISERROR(G133)</formula>
    </cfRule>
  </conditionalFormatting>
  <conditionalFormatting sqref="J137 J133:J135">
    <cfRule type="containsErrors" dxfId="165" priority="167">
      <formula>ISERROR(J133)</formula>
    </cfRule>
  </conditionalFormatting>
  <conditionalFormatting sqref="M137 M133:M135">
    <cfRule type="containsErrors" dxfId="164" priority="166">
      <formula>ISERROR(M133)</formula>
    </cfRule>
  </conditionalFormatting>
  <conditionalFormatting sqref="P137 P133:P135">
    <cfRule type="containsErrors" dxfId="163" priority="165">
      <formula>ISERROR(P133)</formula>
    </cfRule>
  </conditionalFormatting>
  <conditionalFormatting sqref="S137 S133:S135">
    <cfRule type="containsErrors" dxfId="162" priority="164">
      <formula>ISERROR(S133)</formula>
    </cfRule>
  </conditionalFormatting>
  <conditionalFormatting sqref="V137 V133:V135">
    <cfRule type="containsErrors" dxfId="161" priority="163">
      <formula>ISERROR(V133)</formula>
    </cfRule>
  </conditionalFormatting>
  <conditionalFormatting sqref="Y137 Y133:Y135">
    <cfRule type="containsErrors" dxfId="160" priority="162">
      <formula>ISERROR(Y133)</formula>
    </cfRule>
  </conditionalFormatting>
  <conditionalFormatting sqref="AQ137 AQ133:AQ135">
    <cfRule type="containsErrors" dxfId="159" priority="161">
      <formula>ISERROR(AQ133)</formula>
    </cfRule>
  </conditionalFormatting>
  <conditionalFormatting sqref="AB137 AB133:AB135">
    <cfRule type="containsErrors" dxfId="158" priority="160">
      <formula>ISERROR(AB133)</formula>
    </cfRule>
  </conditionalFormatting>
  <conditionalFormatting sqref="AE137 AE133:AE135">
    <cfRule type="containsErrors" dxfId="157" priority="159">
      <formula>ISERROR(AE133)</formula>
    </cfRule>
  </conditionalFormatting>
  <conditionalFormatting sqref="AH137 AH133:AH135">
    <cfRule type="containsErrors" dxfId="156" priority="158">
      <formula>ISERROR(AH133)</formula>
    </cfRule>
  </conditionalFormatting>
  <conditionalFormatting sqref="AK137 AK133:AK135">
    <cfRule type="containsErrors" dxfId="155" priority="157">
      <formula>ISERROR(AK133)</formula>
    </cfRule>
  </conditionalFormatting>
  <conditionalFormatting sqref="AN137 AN133:AN135">
    <cfRule type="containsErrors" dxfId="154" priority="156">
      <formula>ISERROR(AN133)</formula>
    </cfRule>
  </conditionalFormatting>
  <conditionalFormatting sqref="AN136">
    <cfRule type="containsErrors" dxfId="153" priority="143">
      <formula>ISERROR(AN136)</formula>
    </cfRule>
  </conditionalFormatting>
  <conditionalFormatting sqref="AQ136">
    <cfRule type="containsErrors" dxfId="152" priority="155">
      <formula>ISERROR(AQ136)</formula>
    </cfRule>
  </conditionalFormatting>
  <conditionalFormatting sqref="G136">
    <cfRule type="containsErrors" dxfId="151" priority="154">
      <formula>ISERROR(G136)</formula>
    </cfRule>
  </conditionalFormatting>
  <conditionalFormatting sqref="J136">
    <cfRule type="containsErrors" dxfId="150" priority="153">
      <formula>ISERROR(J136)</formula>
    </cfRule>
  </conditionalFormatting>
  <conditionalFormatting sqref="M136">
    <cfRule type="containsErrors" dxfId="149" priority="152">
      <formula>ISERROR(M136)</formula>
    </cfRule>
  </conditionalFormatting>
  <conditionalFormatting sqref="P136">
    <cfRule type="containsErrors" dxfId="148" priority="151">
      <formula>ISERROR(P136)</formula>
    </cfRule>
  </conditionalFormatting>
  <conditionalFormatting sqref="S136">
    <cfRule type="containsErrors" dxfId="147" priority="150">
      <formula>ISERROR(S136)</formula>
    </cfRule>
  </conditionalFormatting>
  <conditionalFormatting sqref="V136">
    <cfRule type="containsErrors" dxfId="146" priority="149">
      <formula>ISERROR(V136)</formula>
    </cfRule>
  </conditionalFormatting>
  <conditionalFormatting sqref="Y136">
    <cfRule type="containsErrors" dxfId="145" priority="148">
      <formula>ISERROR(Y136)</formula>
    </cfRule>
  </conditionalFormatting>
  <conditionalFormatting sqref="AB136">
    <cfRule type="containsErrors" dxfId="144" priority="147">
      <formula>ISERROR(AB136)</formula>
    </cfRule>
  </conditionalFormatting>
  <conditionalFormatting sqref="AE136">
    <cfRule type="containsErrors" dxfId="143" priority="146">
      <formula>ISERROR(AE136)</formula>
    </cfRule>
  </conditionalFormatting>
  <conditionalFormatting sqref="AH136">
    <cfRule type="containsErrors" dxfId="142" priority="145">
      <formula>ISERROR(AH136)</formula>
    </cfRule>
  </conditionalFormatting>
  <conditionalFormatting sqref="AK136">
    <cfRule type="containsErrors" dxfId="141" priority="144">
      <formula>ISERROR(AK136)</formula>
    </cfRule>
  </conditionalFormatting>
  <conditionalFormatting sqref="G152 G148:G150">
    <cfRule type="containsErrors" dxfId="140" priority="142">
      <formula>ISERROR(G148)</formula>
    </cfRule>
  </conditionalFormatting>
  <conditionalFormatting sqref="J152 J148:J150">
    <cfRule type="containsErrors" dxfId="139" priority="141">
      <formula>ISERROR(J148)</formula>
    </cfRule>
  </conditionalFormatting>
  <conditionalFormatting sqref="M152 M148:M150">
    <cfRule type="containsErrors" dxfId="138" priority="140">
      <formula>ISERROR(M148)</formula>
    </cfRule>
  </conditionalFormatting>
  <conditionalFormatting sqref="P152 P148:P150">
    <cfRule type="containsErrors" dxfId="137" priority="139">
      <formula>ISERROR(P148)</formula>
    </cfRule>
  </conditionalFormatting>
  <conditionalFormatting sqref="S152 S148:S150">
    <cfRule type="containsErrors" dxfId="136" priority="138">
      <formula>ISERROR(S148)</formula>
    </cfRule>
  </conditionalFormatting>
  <conditionalFormatting sqref="V152 V148:V150">
    <cfRule type="containsErrors" dxfId="135" priority="137">
      <formula>ISERROR(V148)</formula>
    </cfRule>
  </conditionalFormatting>
  <conditionalFormatting sqref="Y152 Y148:Y150">
    <cfRule type="containsErrors" dxfId="134" priority="136">
      <formula>ISERROR(Y148)</formula>
    </cfRule>
  </conditionalFormatting>
  <conditionalFormatting sqref="AQ152 AQ148:AQ150">
    <cfRule type="containsErrors" dxfId="133" priority="135">
      <formula>ISERROR(AQ148)</formula>
    </cfRule>
  </conditionalFormatting>
  <conditionalFormatting sqref="AB152 AB148:AB150">
    <cfRule type="containsErrors" dxfId="132" priority="134">
      <formula>ISERROR(AB148)</formula>
    </cfRule>
  </conditionalFormatting>
  <conditionalFormatting sqref="AE152 AE148:AE150">
    <cfRule type="containsErrors" dxfId="131" priority="133">
      <formula>ISERROR(AE148)</formula>
    </cfRule>
  </conditionalFormatting>
  <conditionalFormatting sqref="AH152 AH148:AH150">
    <cfRule type="containsErrors" dxfId="130" priority="132">
      <formula>ISERROR(AH148)</formula>
    </cfRule>
  </conditionalFormatting>
  <conditionalFormatting sqref="AK152 AK148:AK150">
    <cfRule type="containsErrors" dxfId="129" priority="131">
      <formula>ISERROR(AK148)</formula>
    </cfRule>
  </conditionalFormatting>
  <conditionalFormatting sqref="AN152 AN148:AN150">
    <cfRule type="containsErrors" dxfId="128" priority="130">
      <formula>ISERROR(AN148)</formula>
    </cfRule>
  </conditionalFormatting>
  <conditionalFormatting sqref="AN151">
    <cfRule type="containsErrors" dxfId="127" priority="117">
      <formula>ISERROR(AN151)</formula>
    </cfRule>
  </conditionalFormatting>
  <conditionalFormatting sqref="AQ151">
    <cfRule type="containsErrors" dxfId="126" priority="129">
      <formula>ISERROR(AQ151)</formula>
    </cfRule>
  </conditionalFormatting>
  <conditionalFormatting sqref="G151">
    <cfRule type="containsErrors" dxfId="125" priority="128">
      <formula>ISERROR(G151)</formula>
    </cfRule>
  </conditionalFormatting>
  <conditionalFormatting sqref="J151">
    <cfRule type="containsErrors" dxfId="124" priority="127">
      <formula>ISERROR(J151)</formula>
    </cfRule>
  </conditionalFormatting>
  <conditionalFormatting sqref="M151">
    <cfRule type="containsErrors" dxfId="123" priority="126">
      <formula>ISERROR(M151)</formula>
    </cfRule>
  </conditionalFormatting>
  <conditionalFormatting sqref="P151">
    <cfRule type="containsErrors" dxfId="122" priority="125">
      <formula>ISERROR(P151)</formula>
    </cfRule>
  </conditionalFormatting>
  <conditionalFormatting sqref="S151">
    <cfRule type="containsErrors" dxfId="121" priority="124">
      <formula>ISERROR(S151)</formula>
    </cfRule>
  </conditionalFormatting>
  <conditionalFormatting sqref="V151">
    <cfRule type="containsErrors" dxfId="120" priority="123">
      <formula>ISERROR(V151)</formula>
    </cfRule>
  </conditionalFormatting>
  <conditionalFormatting sqref="Y151">
    <cfRule type="containsErrors" dxfId="119" priority="122">
      <formula>ISERROR(Y151)</formula>
    </cfRule>
  </conditionalFormatting>
  <conditionalFormatting sqref="AB151">
    <cfRule type="containsErrors" dxfId="118" priority="121">
      <formula>ISERROR(AB151)</formula>
    </cfRule>
  </conditionalFormatting>
  <conditionalFormatting sqref="AE151">
    <cfRule type="containsErrors" dxfId="117" priority="120">
      <formula>ISERROR(AE151)</formula>
    </cfRule>
  </conditionalFormatting>
  <conditionalFormatting sqref="AH151">
    <cfRule type="containsErrors" dxfId="116" priority="119">
      <formula>ISERROR(AH151)</formula>
    </cfRule>
  </conditionalFormatting>
  <conditionalFormatting sqref="AK151">
    <cfRule type="containsErrors" dxfId="115" priority="118">
      <formula>ISERROR(AK151)</formula>
    </cfRule>
  </conditionalFormatting>
  <conditionalFormatting sqref="G167 G163:G165">
    <cfRule type="containsErrors" dxfId="114" priority="116">
      <formula>ISERROR(G163)</formula>
    </cfRule>
  </conditionalFormatting>
  <conditionalFormatting sqref="J167 J163:J165">
    <cfRule type="containsErrors" dxfId="113" priority="115">
      <formula>ISERROR(J163)</formula>
    </cfRule>
  </conditionalFormatting>
  <conditionalFormatting sqref="M167 M163:M165">
    <cfRule type="containsErrors" dxfId="112" priority="114">
      <formula>ISERROR(M163)</formula>
    </cfRule>
  </conditionalFormatting>
  <conditionalFormatting sqref="P167 P163:P165">
    <cfRule type="containsErrors" dxfId="111" priority="113">
      <formula>ISERROR(P163)</formula>
    </cfRule>
  </conditionalFormatting>
  <conditionalFormatting sqref="S167 S163:S165">
    <cfRule type="containsErrors" dxfId="110" priority="112">
      <formula>ISERROR(S163)</formula>
    </cfRule>
  </conditionalFormatting>
  <conditionalFormatting sqref="V167 V163:V165">
    <cfRule type="containsErrors" dxfId="109" priority="111">
      <formula>ISERROR(V163)</formula>
    </cfRule>
  </conditionalFormatting>
  <conditionalFormatting sqref="Y167 Y163:Y165">
    <cfRule type="containsErrors" dxfId="108" priority="110">
      <formula>ISERROR(Y163)</formula>
    </cfRule>
  </conditionalFormatting>
  <conditionalFormatting sqref="AQ167 AQ163:AQ165">
    <cfRule type="containsErrors" dxfId="107" priority="109">
      <formula>ISERROR(AQ163)</formula>
    </cfRule>
  </conditionalFormatting>
  <conditionalFormatting sqref="AB167 AB163:AB165">
    <cfRule type="containsErrors" dxfId="106" priority="108">
      <formula>ISERROR(AB163)</formula>
    </cfRule>
  </conditionalFormatting>
  <conditionalFormatting sqref="AE167 AE163:AE165">
    <cfRule type="containsErrors" dxfId="105" priority="107">
      <formula>ISERROR(AE163)</formula>
    </cfRule>
  </conditionalFormatting>
  <conditionalFormatting sqref="AH167 AH163:AH165">
    <cfRule type="containsErrors" dxfId="104" priority="106">
      <formula>ISERROR(AH163)</formula>
    </cfRule>
  </conditionalFormatting>
  <conditionalFormatting sqref="AK167 AK163:AK165">
    <cfRule type="containsErrors" dxfId="103" priority="105">
      <formula>ISERROR(AK163)</formula>
    </cfRule>
  </conditionalFormatting>
  <conditionalFormatting sqref="AN167 AN163:AN165">
    <cfRule type="containsErrors" dxfId="102" priority="104">
      <formula>ISERROR(AN163)</formula>
    </cfRule>
  </conditionalFormatting>
  <conditionalFormatting sqref="AN166">
    <cfRule type="containsErrors" dxfId="101" priority="91">
      <formula>ISERROR(AN166)</formula>
    </cfRule>
  </conditionalFormatting>
  <conditionalFormatting sqref="AQ166">
    <cfRule type="containsErrors" dxfId="100" priority="103">
      <formula>ISERROR(AQ166)</formula>
    </cfRule>
  </conditionalFormatting>
  <conditionalFormatting sqref="G166">
    <cfRule type="containsErrors" dxfId="99" priority="102">
      <formula>ISERROR(G166)</formula>
    </cfRule>
  </conditionalFormatting>
  <conditionalFormatting sqref="J166">
    <cfRule type="containsErrors" dxfId="98" priority="101">
      <formula>ISERROR(J166)</formula>
    </cfRule>
  </conditionalFormatting>
  <conditionalFormatting sqref="M166">
    <cfRule type="containsErrors" dxfId="97" priority="100">
      <formula>ISERROR(M166)</formula>
    </cfRule>
  </conditionalFormatting>
  <conditionalFormatting sqref="P166">
    <cfRule type="containsErrors" dxfId="96" priority="99">
      <formula>ISERROR(P166)</formula>
    </cfRule>
  </conditionalFormatting>
  <conditionalFormatting sqref="S166">
    <cfRule type="containsErrors" dxfId="95" priority="98">
      <formula>ISERROR(S166)</formula>
    </cfRule>
  </conditionalFormatting>
  <conditionalFormatting sqref="V166">
    <cfRule type="containsErrors" dxfId="94" priority="97">
      <formula>ISERROR(V166)</formula>
    </cfRule>
  </conditionalFormatting>
  <conditionalFormatting sqref="Y166">
    <cfRule type="containsErrors" dxfId="93" priority="96">
      <formula>ISERROR(Y166)</formula>
    </cfRule>
  </conditionalFormatting>
  <conditionalFormatting sqref="AB166">
    <cfRule type="containsErrors" dxfId="92" priority="95">
      <formula>ISERROR(AB166)</formula>
    </cfRule>
  </conditionalFormatting>
  <conditionalFormatting sqref="AE166">
    <cfRule type="containsErrors" dxfId="91" priority="94">
      <formula>ISERROR(AE166)</formula>
    </cfRule>
  </conditionalFormatting>
  <conditionalFormatting sqref="AH166">
    <cfRule type="containsErrors" dxfId="90" priority="93">
      <formula>ISERROR(AH166)</formula>
    </cfRule>
  </conditionalFormatting>
  <conditionalFormatting sqref="AK166">
    <cfRule type="containsErrors" dxfId="89" priority="92">
      <formula>ISERROR(AK166)</formula>
    </cfRule>
  </conditionalFormatting>
  <conditionalFormatting sqref="AN196">
    <cfRule type="containsErrors" dxfId="88" priority="65">
      <formula>ISERROR(AN196)</formula>
    </cfRule>
  </conditionalFormatting>
  <conditionalFormatting sqref="AN193:AN195 AN197">
    <cfRule type="containsErrors" dxfId="87" priority="78">
      <formula>ISERROR(AN193)</formula>
    </cfRule>
  </conditionalFormatting>
  <conditionalFormatting sqref="G193:G195 G197">
    <cfRule type="containsErrors" dxfId="86" priority="90">
      <formula>ISERROR(G193)</formula>
    </cfRule>
  </conditionalFormatting>
  <conditionalFormatting sqref="J193:J195 J197">
    <cfRule type="containsErrors" dxfId="85" priority="89">
      <formula>ISERROR(J193)</formula>
    </cfRule>
  </conditionalFormatting>
  <conditionalFormatting sqref="M193:M195 M197">
    <cfRule type="containsErrors" dxfId="84" priority="88">
      <formula>ISERROR(M193)</formula>
    </cfRule>
  </conditionalFormatting>
  <conditionalFormatting sqref="P193:P195 P197">
    <cfRule type="containsErrors" dxfId="83" priority="87">
      <formula>ISERROR(P193)</formula>
    </cfRule>
  </conditionalFormatting>
  <conditionalFormatting sqref="S193:S195 S197">
    <cfRule type="containsErrors" dxfId="82" priority="86">
      <formula>ISERROR(S193)</formula>
    </cfRule>
  </conditionalFormatting>
  <conditionalFormatting sqref="V193:V195 V197">
    <cfRule type="containsErrors" dxfId="81" priority="85">
      <formula>ISERROR(V193)</formula>
    </cfRule>
  </conditionalFormatting>
  <conditionalFormatting sqref="Y193:Y195 Y197">
    <cfRule type="containsErrors" dxfId="80" priority="84">
      <formula>ISERROR(Y193)</formula>
    </cfRule>
  </conditionalFormatting>
  <conditionalFormatting sqref="AQ193:AQ195 AQ197">
    <cfRule type="containsErrors" dxfId="79" priority="83">
      <formula>ISERROR(AQ193)</formula>
    </cfRule>
  </conditionalFormatting>
  <conditionalFormatting sqref="AB193:AB195 AB197">
    <cfRule type="containsErrors" dxfId="78" priority="82">
      <formula>ISERROR(AB193)</formula>
    </cfRule>
  </conditionalFormatting>
  <conditionalFormatting sqref="AE193:AE195 AE197">
    <cfRule type="containsErrors" dxfId="77" priority="81">
      <formula>ISERROR(AE193)</formula>
    </cfRule>
  </conditionalFormatting>
  <conditionalFormatting sqref="AH193:AH195 AH197">
    <cfRule type="containsErrors" dxfId="76" priority="80">
      <formula>ISERROR(AH193)</formula>
    </cfRule>
  </conditionalFormatting>
  <conditionalFormatting sqref="AK193:AK195 AK197">
    <cfRule type="containsErrors" dxfId="75" priority="79">
      <formula>ISERROR(AK193)</formula>
    </cfRule>
  </conditionalFormatting>
  <conditionalFormatting sqref="AQ196">
    <cfRule type="containsErrors" dxfId="74" priority="77">
      <formula>ISERROR(AQ196)</formula>
    </cfRule>
  </conditionalFormatting>
  <conditionalFormatting sqref="G196">
    <cfRule type="containsErrors" dxfId="73" priority="76">
      <formula>ISERROR(G196)</formula>
    </cfRule>
  </conditionalFormatting>
  <conditionalFormatting sqref="J196">
    <cfRule type="containsErrors" dxfId="72" priority="75">
      <formula>ISERROR(J196)</formula>
    </cfRule>
  </conditionalFormatting>
  <conditionalFormatting sqref="M196">
    <cfRule type="containsErrors" dxfId="71" priority="74">
      <formula>ISERROR(M196)</formula>
    </cfRule>
  </conditionalFormatting>
  <conditionalFormatting sqref="P196">
    <cfRule type="containsErrors" dxfId="70" priority="73">
      <formula>ISERROR(P196)</formula>
    </cfRule>
  </conditionalFormatting>
  <conditionalFormatting sqref="S196">
    <cfRule type="containsErrors" dxfId="69" priority="72">
      <formula>ISERROR(S196)</formula>
    </cfRule>
  </conditionalFormatting>
  <conditionalFormatting sqref="V196">
    <cfRule type="containsErrors" dxfId="68" priority="71">
      <formula>ISERROR(V196)</formula>
    </cfRule>
  </conditionalFormatting>
  <conditionalFormatting sqref="Y196">
    <cfRule type="containsErrors" dxfId="67" priority="70">
      <formula>ISERROR(Y196)</formula>
    </cfRule>
  </conditionalFormatting>
  <conditionalFormatting sqref="AB196">
    <cfRule type="containsErrors" dxfId="66" priority="69">
      <formula>ISERROR(AB196)</formula>
    </cfRule>
  </conditionalFormatting>
  <conditionalFormatting sqref="AE196">
    <cfRule type="containsErrors" dxfId="65" priority="68">
      <formula>ISERROR(AE196)</formula>
    </cfRule>
  </conditionalFormatting>
  <conditionalFormatting sqref="AH196">
    <cfRule type="containsErrors" dxfId="64" priority="67">
      <formula>ISERROR(AH196)</formula>
    </cfRule>
  </conditionalFormatting>
  <conditionalFormatting sqref="AK196">
    <cfRule type="containsErrors" dxfId="63" priority="66">
      <formula>ISERROR(AK196)</formula>
    </cfRule>
  </conditionalFormatting>
  <conditionalFormatting sqref="G95">
    <cfRule type="containsErrors" dxfId="62" priority="64">
      <formula>ISERROR(G95)</formula>
    </cfRule>
  </conditionalFormatting>
  <conditionalFormatting sqref="J95">
    <cfRule type="containsErrors" dxfId="61" priority="63">
      <formula>ISERROR(J95)</formula>
    </cfRule>
  </conditionalFormatting>
  <conditionalFormatting sqref="M95">
    <cfRule type="containsErrors" dxfId="60" priority="62">
      <formula>ISERROR(M95)</formula>
    </cfRule>
  </conditionalFormatting>
  <conditionalFormatting sqref="P95">
    <cfRule type="containsErrors" dxfId="59" priority="61">
      <formula>ISERROR(P95)</formula>
    </cfRule>
  </conditionalFormatting>
  <conditionalFormatting sqref="S95">
    <cfRule type="containsErrors" dxfId="58" priority="60">
      <formula>ISERROR(S95)</formula>
    </cfRule>
  </conditionalFormatting>
  <conditionalFormatting sqref="AQ95">
    <cfRule type="containsErrors" dxfId="57" priority="59">
      <formula>ISERROR(AQ95)</formula>
    </cfRule>
  </conditionalFormatting>
  <conditionalFormatting sqref="AH95">
    <cfRule type="containsErrors" dxfId="56" priority="58">
      <formula>ISERROR(AH95)</formula>
    </cfRule>
  </conditionalFormatting>
  <conditionalFormatting sqref="AK95">
    <cfRule type="containsErrors" dxfId="55" priority="57">
      <formula>ISERROR(AK95)</formula>
    </cfRule>
  </conditionalFormatting>
  <conditionalFormatting sqref="AN95">
    <cfRule type="containsErrors" dxfId="54" priority="56">
      <formula>ISERROR(AN95)</formula>
    </cfRule>
  </conditionalFormatting>
  <conditionalFormatting sqref="G419:G423">
    <cfRule type="containsErrors" dxfId="53" priority="55">
      <formula>ISERROR(G419)</formula>
    </cfRule>
  </conditionalFormatting>
  <conditionalFormatting sqref="J419">
    <cfRule type="containsErrors" dxfId="52" priority="54">
      <formula>ISERROR(J419)</formula>
    </cfRule>
  </conditionalFormatting>
  <conditionalFormatting sqref="M419">
    <cfRule type="containsErrors" dxfId="51" priority="53">
      <formula>ISERROR(M419)</formula>
    </cfRule>
  </conditionalFormatting>
  <conditionalFormatting sqref="P419">
    <cfRule type="containsErrors" dxfId="50" priority="52">
      <formula>ISERROR(P419)</formula>
    </cfRule>
  </conditionalFormatting>
  <conditionalFormatting sqref="S419">
    <cfRule type="containsErrors" dxfId="49" priority="51">
      <formula>ISERROR(S419)</formula>
    </cfRule>
  </conditionalFormatting>
  <conditionalFormatting sqref="V419">
    <cfRule type="containsErrors" dxfId="48" priority="50">
      <formula>ISERROR(V419)</formula>
    </cfRule>
  </conditionalFormatting>
  <conditionalFormatting sqref="Y419">
    <cfRule type="containsErrors" dxfId="47" priority="49">
      <formula>ISERROR(Y419)</formula>
    </cfRule>
  </conditionalFormatting>
  <conditionalFormatting sqref="AQ419 AQ421:AQ423">
    <cfRule type="containsErrors" dxfId="46" priority="48">
      <formula>ISERROR(AQ419)</formula>
    </cfRule>
  </conditionalFormatting>
  <conditionalFormatting sqref="AB419">
    <cfRule type="containsErrors" dxfId="45" priority="47">
      <formula>ISERROR(AB419)</formula>
    </cfRule>
  </conditionalFormatting>
  <conditionalFormatting sqref="AE419">
    <cfRule type="containsErrors" dxfId="44" priority="46">
      <formula>ISERROR(AE419)</formula>
    </cfRule>
  </conditionalFormatting>
  <conditionalFormatting sqref="AH419">
    <cfRule type="containsErrors" dxfId="43" priority="45">
      <formula>ISERROR(AH419)</formula>
    </cfRule>
  </conditionalFormatting>
  <conditionalFormatting sqref="AK419">
    <cfRule type="containsErrors" dxfId="42" priority="44">
      <formula>ISERROR(AK419)</formula>
    </cfRule>
  </conditionalFormatting>
  <conditionalFormatting sqref="AN419">
    <cfRule type="containsErrors" dxfId="41" priority="43">
      <formula>ISERROR(AN419)</formula>
    </cfRule>
  </conditionalFormatting>
  <conditionalFormatting sqref="G424:G428">
    <cfRule type="containsErrors" dxfId="40" priority="42">
      <formula>ISERROR(G424)</formula>
    </cfRule>
  </conditionalFormatting>
  <conditionalFormatting sqref="J424">
    <cfRule type="containsErrors" dxfId="39" priority="41">
      <formula>ISERROR(J424)</formula>
    </cfRule>
  </conditionalFormatting>
  <conditionalFormatting sqref="M424">
    <cfRule type="containsErrors" dxfId="38" priority="40">
      <formula>ISERROR(M424)</formula>
    </cfRule>
  </conditionalFormatting>
  <conditionalFormatting sqref="P424">
    <cfRule type="containsErrors" dxfId="37" priority="39">
      <formula>ISERROR(P424)</formula>
    </cfRule>
  </conditionalFormatting>
  <conditionalFormatting sqref="S424">
    <cfRule type="containsErrors" dxfId="36" priority="38">
      <formula>ISERROR(S424)</formula>
    </cfRule>
  </conditionalFormatting>
  <conditionalFormatting sqref="V424">
    <cfRule type="containsErrors" dxfId="35" priority="37">
      <formula>ISERROR(V424)</formula>
    </cfRule>
  </conditionalFormatting>
  <conditionalFormatting sqref="Y424">
    <cfRule type="containsErrors" dxfId="34" priority="36">
      <formula>ISERROR(Y424)</formula>
    </cfRule>
  </conditionalFormatting>
  <conditionalFormatting sqref="AQ424 AQ426:AQ428">
    <cfRule type="containsErrors" dxfId="33" priority="35">
      <formula>ISERROR(AQ424)</formula>
    </cfRule>
  </conditionalFormatting>
  <conditionalFormatting sqref="AB424">
    <cfRule type="containsErrors" dxfId="32" priority="34">
      <formula>ISERROR(AB424)</formula>
    </cfRule>
  </conditionalFormatting>
  <conditionalFormatting sqref="AE424">
    <cfRule type="containsErrors" dxfId="31" priority="33">
      <formula>ISERROR(AE424)</formula>
    </cfRule>
  </conditionalFormatting>
  <conditionalFormatting sqref="AH424">
    <cfRule type="containsErrors" dxfId="30" priority="32">
      <formula>ISERROR(AH424)</formula>
    </cfRule>
  </conditionalFormatting>
  <conditionalFormatting sqref="AK424">
    <cfRule type="containsErrors" dxfId="29" priority="31">
      <formula>ISERROR(AK424)</formula>
    </cfRule>
  </conditionalFormatting>
  <conditionalFormatting sqref="AN424">
    <cfRule type="containsErrors" dxfId="28" priority="30">
      <formula>ISERROR(AN424)</formula>
    </cfRule>
  </conditionalFormatting>
  <conditionalFormatting sqref="S399">
    <cfRule type="containsErrors" dxfId="27" priority="29">
      <formula>ISERROR(S399)</formula>
    </cfRule>
  </conditionalFormatting>
  <conditionalFormatting sqref="S91">
    <cfRule type="containsErrors" dxfId="26" priority="28">
      <formula>ISERROR(S91)</formula>
    </cfRule>
  </conditionalFormatting>
  <conditionalFormatting sqref="V91">
    <cfRule type="containsErrors" dxfId="25" priority="27">
      <formula>ISERROR(V91)</formula>
    </cfRule>
  </conditionalFormatting>
  <conditionalFormatting sqref="Y91">
    <cfRule type="containsErrors" dxfId="24" priority="26">
      <formula>ISERROR(Y91)</formula>
    </cfRule>
  </conditionalFormatting>
  <conditionalFormatting sqref="AB91">
    <cfRule type="containsErrors" dxfId="23" priority="25">
      <formula>ISERROR(AB91)</formula>
    </cfRule>
  </conditionalFormatting>
  <conditionalFormatting sqref="AE91">
    <cfRule type="containsErrors" dxfId="22" priority="24">
      <formula>ISERROR(AE91)</formula>
    </cfRule>
  </conditionalFormatting>
  <conditionalFormatting sqref="AH91">
    <cfRule type="containsErrors" dxfId="21" priority="23">
      <formula>ISERROR(AH91)</formula>
    </cfRule>
  </conditionalFormatting>
  <conditionalFormatting sqref="AK91">
    <cfRule type="containsErrors" dxfId="20" priority="22">
      <formula>ISERROR(AK91)</formula>
    </cfRule>
  </conditionalFormatting>
  <conditionalFormatting sqref="AN91">
    <cfRule type="containsErrors" dxfId="19" priority="21">
      <formula>ISERROR(AN91)</formula>
    </cfRule>
  </conditionalFormatting>
  <conditionalFormatting sqref="S96">
    <cfRule type="containsErrors" dxfId="18" priority="20">
      <formula>ISERROR(S96)</formula>
    </cfRule>
  </conditionalFormatting>
  <conditionalFormatting sqref="V96">
    <cfRule type="containsErrors" dxfId="17" priority="19">
      <formula>ISERROR(V96)</formula>
    </cfRule>
  </conditionalFormatting>
  <conditionalFormatting sqref="AB96">
    <cfRule type="containsErrors" dxfId="16" priority="17">
      <formula>ISERROR(AB96)</formula>
    </cfRule>
  </conditionalFormatting>
  <conditionalFormatting sqref="AE96">
    <cfRule type="containsErrors" dxfId="15" priority="16">
      <formula>ISERROR(AE96)</formula>
    </cfRule>
  </conditionalFormatting>
  <conditionalFormatting sqref="AH96">
    <cfRule type="containsErrors" dxfId="14" priority="15">
      <formula>ISERROR(AH96)</formula>
    </cfRule>
  </conditionalFormatting>
  <conditionalFormatting sqref="AK96">
    <cfRule type="containsErrors" dxfId="13" priority="14">
      <formula>ISERROR(AK96)</formula>
    </cfRule>
  </conditionalFormatting>
  <conditionalFormatting sqref="AN96">
    <cfRule type="containsErrors" dxfId="12" priority="13">
      <formula>ISERROR(AN96)</formula>
    </cfRule>
  </conditionalFormatting>
  <conditionalFormatting sqref="V95">
    <cfRule type="containsErrors" dxfId="11" priority="12">
      <formula>ISERROR(V95)</formula>
    </cfRule>
  </conditionalFormatting>
  <conditionalFormatting sqref="Y95:Y96">
    <cfRule type="containsErrors" dxfId="10" priority="11">
      <formula>ISERROR(Y95)</formula>
    </cfRule>
  </conditionalFormatting>
  <conditionalFormatting sqref="AB95">
    <cfRule type="containsErrors" dxfId="9" priority="10">
      <formula>ISERROR(AB95)</formula>
    </cfRule>
  </conditionalFormatting>
  <conditionalFormatting sqref="AE95">
    <cfRule type="containsErrors" dxfId="8" priority="9">
      <formula>ISERROR(AE95)</formula>
    </cfRule>
  </conditionalFormatting>
  <conditionalFormatting sqref="Y253:Y255">
    <cfRule type="containsErrors" dxfId="7" priority="8">
      <formula>ISERROR(Y253)</formula>
    </cfRule>
  </conditionalFormatting>
  <conditionalFormatting sqref="Y249:Y251">
    <cfRule type="containsErrors" dxfId="6" priority="7">
      <formula>ISERROR(Y249)</formula>
    </cfRule>
  </conditionalFormatting>
  <conditionalFormatting sqref="Y245:Y247">
    <cfRule type="containsErrors" dxfId="5" priority="6">
      <formula>ISERROR(Y245)</formula>
    </cfRule>
  </conditionalFormatting>
  <conditionalFormatting sqref="Y241:Y243">
    <cfRule type="containsErrors" dxfId="4" priority="5">
      <formula>ISERROR(Y241)</formula>
    </cfRule>
  </conditionalFormatting>
  <conditionalFormatting sqref="Y237:Y239">
    <cfRule type="containsErrors" dxfId="3" priority="4">
      <formula>ISERROR(Y237)</formula>
    </cfRule>
  </conditionalFormatting>
  <conditionalFormatting sqref="Y233:Y235">
    <cfRule type="containsErrors" dxfId="2" priority="3">
      <formula>ISERROR(Y233)</formula>
    </cfRule>
  </conditionalFormatting>
  <conditionalFormatting sqref="Y229:Y231">
    <cfRule type="containsErrors" dxfId="1" priority="2">
      <formula>ISERROR(Y229)</formula>
    </cfRule>
  </conditionalFormatting>
  <conditionalFormatting sqref="Y225:Y227">
    <cfRule type="containsErrors" dxfId="0" priority="1">
      <formula>ISERROR(Y225)</formula>
    </cfRule>
  </conditionalFormatting>
  <pageMargins left="0.23622047244094491" right="0.23622047244094491" top="0.74803149606299213" bottom="0.74803149606299213" header="0.31496062992125984" footer="0.31496062992125984"/>
  <pageSetup paperSize="9" scale="24" orientation="portrait" r:id="rId1"/>
  <headerFooter>
    <oddFooter>&amp;C&amp;"Times New Roman,обычный"&amp;8Страница  &amp;P из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R40"/>
  <sheetViews>
    <sheetView view="pageBreakPreview" topLeftCell="I1" zoomScale="90" zoomScaleNormal="71" zoomScaleSheetLayoutView="90" workbookViewId="0">
      <selection activeCell="A34" sqref="A34:AP34"/>
    </sheetView>
  </sheetViews>
  <sheetFormatPr defaultColWidth="9.109375" defaultRowHeight="13.8"/>
  <cols>
    <col min="1" max="1" width="4" style="96" customWidth="1"/>
    <col min="2" max="2" width="36" style="97" customWidth="1"/>
    <col min="3" max="3" width="14.88671875" style="97" customWidth="1"/>
    <col min="4" max="4" width="7.33203125" style="97" customWidth="1"/>
    <col min="5" max="5" width="8" style="97" customWidth="1"/>
    <col min="6" max="6" width="6.88671875" style="97" customWidth="1"/>
    <col min="7" max="8" width="6.44140625" style="97" customWidth="1"/>
    <col min="9" max="9" width="2.6640625" style="97" bestFit="1" customWidth="1"/>
    <col min="10" max="10" width="5.44140625" style="97" customWidth="1"/>
    <col min="11" max="11" width="6.109375" style="97" customWidth="1"/>
    <col min="12" max="12" width="2.6640625" style="97" bestFit="1" customWidth="1"/>
    <col min="13" max="13" width="5.5546875" style="97" customWidth="1"/>
    <col min="14" max="14" width="5.44140625" style="97" customWidth="1"/>
    <col min="15" max="15" width="2.6640625" style="97" bestFit="1" customWidth="1"/>
    <col min="16" max="17" width="6.109375" style="97" customWidth="1"/>
    <col min="18" max="18" width="5.5546875" style="97" bestFit="1" customWidth="1"/>
    <col min="19" max="19" width="4.88671875" style="97" customWidth="1"/>
    <col min="20" max="20" width="5.33203125" style="97" customWidth="1"/>
    <col min="21" max="21" width="2.6640625" style="97" bestFit="1" customWidth="1"/>
    <col min="22" max="22" width="5.6640625" style="97" customWidth="1"/>
    <col min="23" max="23" width="5.109375" style="97" customWidth="1"/>
    <col min="24" max="24" width="2.6640625" style="97" bestFit="1" customWidth="1"/>
    <col min="25" max="25" width="5.6640625" style="97" customWidth="1"/>
    <col min="26" max="26" width="5" style="97" customWidth="1"/>
    <col min="27" max="27" width="2.6640625" style="97" bestFit="1" customWidth="1"/>
    <col min="28" max="28" width="4.6640625" style="97" customWidth="1"/>
    <col min="29" max="29" width="4.5546875" style="97" customWidth="1"/>
    <col min="30" max="30" width="2.6640625" style="97" bestFit="1" customWidth="1"/>
    <col min="31" max="31" width="5" style="97" customWidth="1"/>
    <col min="32" max="32" width="5.109375" style="97" customWidth="1"/>
    <col min="33" max="33" width="2.6640625" style="97" bestFit="1" customWidth="1"/>
    <col min="34" max="34" width="5" style="97" customWidth="1"/>
    <col min="35" max="35" width="5.109375" style="97" customWidth="1"/>
    <col min="36" max="36" width="2.6640625" style="97" bestFit="1" customWidth="1"/>
    <col min="37" max="37" width="4.6640625" style="97" customWidth="1"/>
    <col min="38" max="38" width="6" style="97" customWidth="1"/>
    <col min="39" max="39" width="2.6640625" style="97" bestFit="1" customWidth="1"/>
    <col min="40" max="40" width="4.88671875" style="97" customWidth="1"/>
    <col min="41" max="41" width="5.33203125" style="97" customWidth="1"/>
    <col min="42" max="42" width="2.6640625" style="97" bestFit="1" customWidth="1"/>
    <col min="43" max="43" width="11.88671875" style="97" customWidth="1"/>
    <col min="44" max="16384" width="9.109375" style="97"/>
  </cols>
  <sheetData>
    <row r="1" spans="1:70">
      <c r="AE1" s="375" t="s">
        <v>288</v>
      </c>
      <c r="AF1" s="375"/>
      <c r="AG1" s="375"/>
      <c r="AH1" s="375"/>
      <c r="AI1" s="375"/>
      <c r="AJ1" s="375"/>
      <c r="AK1" s="375"/>
      <c r="AL1" s="375"/>
      <c r="AM1" s="375"/>
    </row>
    <row r="2" spans="1:70" s="98" customFormat="1" ht="15.75" customHeight="1">
      <c r="A2" s="376" t="s">
        <v>447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202"/>
      <c r="AP2" s="202"/>
    </row>
    <row r="3" spans="1:70" s="98" customFormat="1" ht="15.75" customHeight="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</row>
    <row r="4" spans="1:70" s="100" customFormat="1" ht="13.2">
      <c r="A4" s="99"/>
    </row>
    <row r="5" spans="1:70" s="100" customFormat="1" ht="12.75" customHeight="1">
      <c r="A5" s="377" t="s">
        <v>0</v>
      </c>
      <c r="B5" s="378" t="s">
        <v>448</v>
      </c>
      <c r="C5" s="378" t="s">
        <v>265</v>
      </c>
      <c r="D5" s="379" t="s">
        <v>449</v>
      </c>
      <c r="E5" s="379"/>
      <c r="F5" s="379"/>
      <c r="G5" s="378" t="s">
        <v>450</v>
      </c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81" t="s">
        <v>287</v>
      </c>
    </row>
    <row r="6" spans="1:70" s="100" customFormat="1" ht="66.75" customHeight="1">
      <c r="A6" s="377"/>
      <c r="B6" s="378"/>
      <c r="C6" s="378"/>
      <c r="D6" s="379"/>
      <c r="E6" s="379"/>
      <c r="F6" s="379"/>
      <c r="G6" s="378" t="s">
        <v>17</v>
      </c>
      <c r="H6" s="378"/>
      <c r="I6" s="378"/>
      <c r="J6" s="378" t="s">
        <v>18</v>
      </c>
      <c r="K6" s="378"/>
      <c r="L6" s="378"/>
      <c r="M6" s="378" t="s">
        <v>22</v>
      </c>
      <c r="N6" s="378"/>
      <c r="O6" s="378"/>
      <c r="P6" s="378" t="s">
        <v>24</v>
      </c>
      <c r="Q6" s="378"/>
      <c r="R6" s="378"/>
      <c r="S6" s="378" t="s">
        <v>25</v>
      </c>
      <c r="T6" s="378"/>
      <c r="U6" s="378"/>
      <c r="V6" s="378" t="s">
        <v>26</v>
      </c>
      <c r="W6" s="378"/>
      <c r="X6" s="378"/>
      <c r="Y6" s="378" t="s">
        <v>28</v>
      </c>
      <c r="Z6" s="378"/>
      <c r="AA6" s="378"/>
      <c r="AB6" s="378" t="s">
        <v>29</v>
      </c>
      <c r="AC6" s="378"/>
      <c r="AD6" s="378"/>
      <c r="AE6" s="378" t="s">
        <v>30</v>
      </c>
      <c r="AF6" s="378"/>
      <c r="AG6" s="378"/>
      <c r="AH6" s="378" t="s">
        <v>32</v>
      </c>
      <c r="AI6" s="378"/>
      <c r="AJ6" s="378"/>
      <c r="AK6" s="378" t="s">
        <v>33</v>
      </c>
      <c r="AL6" s="378"/>
      <c r="AM6" s="378"/>
      <c r="AN6" s="378" t="s">
        <v>34</v>
      </c>
      <c r="AO6" s="378"/>
      <c r="AP6" s="378"/>
      <c r="AQ6" s="382"/>
    </row>
    <row r="7" spans="1:70" s="101" customFormat="1" ht="26.4">
      <c r="A7" s="204"/>
      <c r="B7" s="204"/>
      <c r="C7" s="204"/>
      <c r="D7" s="205" t="s">
        <v>20</v>
      </c>
      <c r="E7" s="203" t="s">
        <v>21</v>
      </c>
      <c r="F7" s="203" t="s">
        <v>19</v>
      </c>
      <c r="G7" s="203" t="s">
        <v>20</v>
      </c>
      <c r="H7" s="203" t="s">
        <v>21</v>
      </c>
      <c r="I7" s="203" t="s">
        <v>19</v>
      </c>
      <c r="J7" s="203" t="s">
        <v>20</v>
      </c>
      <c r="K7" s="203" t="s">
        <v>21</v>
      </c>
      <c r="L7" s="203" t="s">
        <v>19</v>
      </c>
      <c r="M7" s="205" t="s">
        <v>20</v>
      </c>
      <c r="N7" s="203" t="s">
        <v>21</v>
      </c>
      <c r="O7" s="203" t="s">
        <v>19</v>
      </c>
      <c r="P7" s="205" t="s">
        <v>20</v>
      </c>
      <c r="Q7" s="203" t="s">
        <v>21</v>
      </c>
      <c r="R7" s="203" t="s">
        <v>19</v>
      </c>
      <c r="S7" s="205" t="s">
        <v>20</v>
      </c>
      <c r="T7" s="203" t="s">
        <v>21</v>
      </c>
      <c r="U7" s="203" t="s">
        <v>19</v>
      </c>
      <c r="V7" s="205" t="s">
        <v>20</v>
      </c>
      <c r="W7" s="203" t="s">
        <v>21</v>
      </c>
      <c r="X7" s="203" t="s">
        <v>19</v>
      </c>
      <c r="Y7" s="205" t="s">
        <v>20</v>
      </c>
      <c r="Z7" s="203" t="s">
        <v>21</v>
      </c>
      <c r="AA7" s="203" t="s">
        <v>19</v>
      </c>
      <c r="AB7" s="205" t="s">
        <v>20</v>
      </c>
      <c r="AC7" s="203" t="s">
        <v>21</v>
      </c>
      <c r="AD7" s="203" t="s">
        <v>19</v>
      </c>
      <c r="AE7" s="205" t="s">
        <v>20</v>
      </c>
      <c r="AF7" s="203" t="s">
        <v>21</v>
      </c>
      <c r="AG7" s="203" t="s">
        <v>19</v>
      </c>
      <c r="AH7" s="205" t="s">
        <v>20</v>
      </c>
      <c r="AI7" s="203" t="s">
        <v>21</v>
      </c>
      <c r="AJ7" s="203" t="s">
        <v>19</v>
      </c>
      <c r="AK7" s="205" t="s">
        <v>20</v>
      </c>
      <c r="AL7" s="203" t="s">
        <v>21</v>
      </c>
      <c r="AM7" s="203" t="s">
        <v>19</v>
      </c>
      <c r="AN7" s="205" t="s">
        <v>20</v>
      </c>
      <c r="AO7" s="203" t="s">
        <v>21</v>
      </c>
      <c r="AP7" s="203" t="s">
        <v>19</v>
      </c>
      <c r="AQ7" s="383"/>
    </row>
    <row r="8" spans="1:70" s="100" customFormat="1" ht="66">
      <c r="A8" s="206" t="s">
        <v>267</v>
      </c>
      <c r="B8" s="207" t="s">
        <v>451</v>
      </c>
      <c r="C8" s="208">
        <v>0</v>
      </c>
      <c r="D8" s="209">
        <v>10</v>
      </c>
      <c r="E8" s="210"/>
      <c r="F8" s="210"/>
      <c r="G8" s="210"/>
      <c r="H8" s="210"/>
      <c r="I8" s="211"/>
      <c r="J8" s="210"/>
      <c r="K8" s="210"/>
      <c r="L8" s="210"/>
      <c r="M8" s="210"/>
      <c r="N8" s="210"/>
      <c r="O8" s="210"/>
      <c r="P8" s="212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2"/>
      <c r="AC8" s="212"/>
      <c r="AD8" s="212"/>
      <c r="AE8" s="212"/>
      <c r="AF8" s="210"/>
      <c r="AG8" s="210"/>
      <c r="AH8" s="210"/>
      <c r="AI8" s="210"/>
      <c r="AJ8" s="210"/>
      <c r="AK8" s="210"/>
      <c r="AL8" s="210"/>
      <c r="AM8" s="210"/>
      <c r="AN8" s="209">
        <v>10</v>
      </c>
      <c r="AO8" s="210"/>
      <c r="AP8" s="210"/>
      <c r="AQ8" s="119"/>
    </row>
    <row r="9" spans="1:70" s="100" customFormat="1" ht="79.2">
      <c r="A9" s="206" t="s">
        <v>268</v>
      </c>
      <c r="B9" s="207" t="s">
        <v>452</v>
      </c>
      <c r="C9" s="208">
        <v>100</v>
      </c>
      <c r="D9" s="209">
        <v>100</v>
      </c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2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2"/>
      <c r="AC9" s="212"/>
      <c r="AD9" s="212"/>
      <c r="AE9" s="212"/>
      <c r="AF9" s="210"/>
      <c r="AG9" s="210"/>
      <c r="AH9" s="210"/>
      <c r="AI9" s="210"/>
      <c r="AJ9" s="210"/>
      <c r="AK9" s="210"/>
      <c r="AL9" s="210"/>
      <c r="AM9" s="210"/>
      <c r="AN9" s="209">
        <v>100</v>
      </c>
      <c r="AO9" s="210"/>
      <c r="AP9" s="210"/>
      <c r="AQ9" s="119"/>
    </row>
    <row r="10" spans="1:70" s="100" customFormat="1" ht="105.6">
      <c r="A10" s="213">
        <v>3</v>
      </c>
      <c r="B10" s="214" t="s">
        <v>453</v>
      </c>
      <c r="C10" s="215">
        <v>82.4</v>
      </c>
      <c r="D10" s="216">
        <v>84</v>
      </c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2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2"/>
      <c r="AC10" s="210"/>
      <c r="AD10" s="210"/>
      <c r="AE10" s="212"/>
      <c r="AF10" s="210"/>
      <c r="AG10" s="210"/>
      <c r="AH10" s="210"/>
      <c r="AI10" s="210"/>
      <c r="AJ10" s="210"/>
      <c r="AK10" s="210"/>
      <c r="AL10" s="210"/>
      <c r="AM10" s="210"/>
      <c r="AN10" s="217">
        <v>84</v>
      </c>
      <c r="AO10" s="210"/>
      <c r="AP10" s="210"/>
      <c r="AQ10" s="119"/>
    </row>
    <row r="11" spans="1:70" s="104" customFormat="1" ht="92.4">
      <c r="A11" s="218">
        <v>4</v>
      </c>
      <c r="B11" s="219" t="s">
        <v>454</v>
      </c>
      <c r="C11" s="220">
        <v>71.5</v>
      </c>
      <c r="D11" s="221">
        <v>73.5</v>
      </c>
      <c r="E11" s="222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2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2"/>
      <c r="AC11" s="210"/>
      <c r="AD11" s="210"/>
      <c r="AE11" s="212"/>
      <c r="AF11" s="210"/>
      <c r="AG11" s="210"/>
      <c r="AH11" s="210"/>
      <c r="AI11" s="210"/>
      <c r="AJ11" s="210"/>
      <c r="AK11" s="210"/>
      <c r="AL11" s="210"/>
      <c r="AM11" s="210"/>
      <c r="AN11" s="221">
        <v>73.5</v>
      </c>
      <c r="AO11" s="210"/>
      <c r="AP11" s="210"/>
      <c r="AQ11" s="103"/>
      <c r="AR11" s="103"/>
    </row>
    <row r="12" spans="1:70" s="104" customFormat="1" ht="66">
      <c r="A12" s="218">
        <v>5</v>
      </c>
      <c r="B12" s="219" t="s">
        <v>455</v>
      </c>
      <c r="C12" s="220">
        <v>17</v>
      </c>
      <c r="D12" s="221">
        <v>18</v>
      </c>
      <c r="E12" s="222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2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2"/>
      <c r="AC12" s="210"/>
      <c r="AD12" s="210"/>
      <c r="AE12" s="212"/>
      <c r="AF12" s="210"/>
      <c r="AG12" s="210"/>
      <c r="AH12" s="210"/>
      <c r="AI12" s="210"/>
      <c r="AJ12" s="210"/>
      <c r="AK12" s="210"/>
      <c r="AL12" s="210"/>
      <c r="AM12" s="210"/>
      <c r="AN12" s="221">
        <v>18</v>
      </c>
      <c r="AO12" s="210"/>
      <c r="AP12" s="210"/>
      <c r="AQ12" s="103"/>
      <c r="AR12" s="103"/>
    </row>
    <row r="13" spans="1:70" s="106" customFormat="1" ht="70.95" customHeight="1">
      <c r="A13" s="218">
        <v>6</v>
      </c>
      <c r="B13" s="223" t="s">
        <v>456</v>
      </c>
      <c r="C13" s="224">
        <v>0</v>
      </c>
      <c r="D13" s="225">
        <v>0</v>
      </c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2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2"/>
      <c r="AC13" s="210"/>
      <c r="AD13" s="210"/>
      <c r="AE13" s="212"/>
      <c r="AF13" s="210"/>
      <c r="AG13" s="210"/>
      <c r="AH13" s="210"/>
      <c r="AI13" s="210"/>
      <c r="AJ13" s="210"/>
      <c r="AK13" s="210"/>
      <c r="AL13" s="210"/>
      <c r="AM13" s="210"/>
      <c r="AN13" s="225">
        <v>0</v>
      </c>
      <c r="AO13" s="210"/>
      <c r="AP13" s="210"/>
      <c r="AQ13" s="105"/>
      <c r="AR13" s="105"/>
    </row>
    <row r="14" spans="1:70" s="106" customFormat="1" ht="79.2">
      <c r="A14" s="218">
        <v>7</v>
      </c>
      <c r="B14" s="203" t="s">
        <v>457</v>
      </c>
      <c r="C14" s="226">
        <v>1.05</v>
      </c>
      <c r="D14" s="227">
        <v>1.25</v>
      </c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2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2"/>
      <c r="AC14" s="210"/>
      <c r="AD14" s="210"/>
      <c r="AE14" s="212"/>
      <c r="AF14" s="210"/>
      <c r="AG14" s="210"/>
      <c r="AH14" s="210"/>
      <c r="AI14" s="210"/>
      <c r="AJ14" s="210"/>
      <c r="AK14" s="210"/>
      <c r="AL14" s="210"/>
      <c r="AM14" s="210"/>
      <c r="AN14" s="227">
        <v>1.25</v>
      </c>
      <c r="AO14" s="210"/>
      <c r="AP14" s="210"/>
      <c r="AQ14" s="105"/>
      <c r="AR14" s="105"/>
    </row>
    <row r="15" spans="1:70" s="106" customFormat="1" ht="118.8">
      <c r="A15" s="218">
        <v>8</v>
      </c>
      <c r="B15" s="203" t="s">
        <v>458</v>
      </c>
      <c r="C15" s="213">
        <v>0</v>
      </c>
      <c r="D15" s="217">
        <v>0</v>
      </c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2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2"/>
      <c r="AC15" s="210"/>
      <c r="AD15" s="210"/>
      <c r="AE15" s="212"/>
      <c r="AF15" s="210"/>
      <c r="AG15" s="210"/>
      <c r="AH15" s="210"/>
      <c r="AI15" s="210"/>
      <c r="AJ15" s="210"/>
      <c r="AK15" s="210"/>
      <c r="AL15" s="210"/>
      <c r="AM15" s="210"/>
      <c r="AN15" s="217">
        <v>0</v>
      </c>
      <c r="AO15" s="210"/>
      <c r="AP15" s="210"/>
      <c r="AQ15" s="105"/>
      <c r="AR15" s="105"/>
    </row>
    <row r="16" spans="1:70" s="95" customFormat="1" ht="14.25" customHeight="1">
      <c r="A16" s="218">
        <v>9</v>
      </c>
      <c r="B16" s="203" t="s">
        <v>459</v>
      </c>
      <c r="C16" s="213">
        <v>1.05</v>
      </c>
      <c r="D16" s="217">
        <v>1.25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2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2"/>
      <c r="AC16" s="210"/>
      <c r="AD16" s="210"/>
      <c r="AE16" s="212"/>
      <c r="AF16" s="210"/>
      <c r="AG16" s="210"/>
      <c r="AH16" s="210"/>
      <c r="AI16" s="210"/>
      <c r="AJ16" s="210"/>
      <c r="AK16" s="210"/>
      <c r="AL16" s="210"/>
      <c r="AM16" s="210"/>
      <c r="AN16" s="217">
        <v>1.25</v>
      </c>
      <c r="AO16" s="210"/>
      <c r="AP16" s="210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</row>
    <row r="17" spans="1:66" s="95" customFormat="1" ht="52.8">
      <c r="A17" s="218">
        <v>10</v>
      </c>
      <c r="B17" s="203" t="s">
        <v>460</v>
      </c>
      <c r="C17" s="213">
        <v>23.5</v>
      </c>
      <c r="D17" s="217">
        <v>29</v>
      </c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2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2"/>
      <c r="AC17" s="210"/>
      <c r="AD17" s="210"/>
      <c r="AE17" s="212"/>
      <c r="AF17" s="210"/>
      <c r="AG17" s="210"/>
      <c r="AH17" s="210"/>
      <c r="AI17" s="210"/>
      <c r="AJ17" s="210"/>
      <c r="AK17" s="210"/>
      <c r="AL17" s="210"/>
      <c r="AM17" s="210"/>
      <c r="AN17" s="217">
        <v>29</v>
      </c>
      <c r="AO17" s="210"/>
      <c r="AP17" s="210"/>
      <c r="AQ17" s="107"/>
      <c r="AR17" s="107"/>
      <c r="AS17" s="107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7"/>
      <c r="BJ17" s="107"/>
      <c r="BK17" s="107"/>
      <c r="BL17" s="108"/>
      <c r="BM17" s="108"/>
      <c r="BN17" s="108"/>
    </row>
    <row r="18" spans="1:66" s="100" customFormat="1" ht="66">
      <c r="A18" s="218">
        <v>11</v>
      </c>
      <c r="B18" s="203" t="s">
        <v>461</v>
      </c>
      <c r="C18" s="213">
        <v>0</v>
      </c>
      <c r="D18" s="217">
        <v>20</v>
      </c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2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2"/>
      <c r="AC18" s="210"/>
      <c r="AD18" s="210"/>
      <c r="AE18" s="212"/>
      <c r="AF18" s="210"/>
      <c r="AG18" s="210"/>
      <c r="AH18" s="210"/>
      <c r="AI18" s="210"/>
      <c r="AJ18" s="210"/>
      <c r="AK18" s="210"/>
      <c r="AL18" s="210"/>
      <c r="AM18" s="210"/>
      <c r="AN18" s="217">
        <v>20</v>
      </c>
      <c r="AO18" s="210"/>
      <c r="AP18" s="210"/>
    </row>
    <row r="19" spans="1:66" ht="52.8">
      <c r="A19" s="218">
        <v>12</v>
      </c>
      <c r="B19" s="203" t="s">
        <v>462</v>
      </c>
      <c r="C19" s="213">
        <v>0</v>
      </c>
      <c r="D19" s="217">
        <v>10</v>
      </c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2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2"/>
      <c r="AC19" s="210"/>
      <c r="AD19" s="210"/>
      <c r="AE19" s="212"/>
      <c r="AF19" s="210"/>
      <c r="AG19" s="210"/>
      <c r="AH19" s="210"/>
      <c r="AI19" s="210"/>
      <c r="AJ19" s="210"/>
      <c r="AK19" s="210"/>
      <c r="AL19" s="210"/>
      <c r="AM19" s="210"/>
      <c r="AN19" s="217">
        <v>10</v>
      </c>
      <c r="AO19" s="210"/>
      <c r="AP19" s="210"/>
    </row>
    <row r="20" spans="1:66" ht="66">
      <c r="A20" s="218">
        <v>13</v>
      </c>
      <c r="B20" s="203" t="s">
        <v>463</v>
      </c>
      <c r="C20" s="213">
        <v>0</v>
      </c>
      <c r="D20" s="217">
        <v>20</v>
      </c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2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2"/>
      <c r="AC20" s="210"/>
      <c r="AD20" s="210"/>
      <c r="AE20" s="212"/>
      <c r="AF20" s="210"/>
      <c r="AG20" s="210"/>
      <c r="AH20" s="210"/>
      <c r="AI20" s="210"/>
      <c r="AJ20" s="210"/>
      <c r="AK20" s="210"/>
      <c r="AL20" s="210"/>
      <c r="AM20" s="210"/>
      <c r="AN20" s="217">
        <v>20</v>
      </c>
      <c r="AO20" s="210"/>
      <c r="AP20" s="210"/>
    </row>
    <row r="21" spans="1:66" ht="52.8">
      <c r="A21" s="218">
        <v>14</v>
      </c>
      <c r="B21" s="228" t="s">
        <v>464</v>
      </c>
      <c r="C21" s="229">
        <v>0</v>
      </c>
      <c r="D21" s="230">
        <v>0.5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2"/>
      <c r="Q21" s="210"/>
      <c r="R21" s="210"/>
      <c r="S21" s="210"/>
      <c r="T21" s="210"/>
      <c r="U21" s="210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2"/>
      <c r="AL21" s="210"/>
      <c r="AM21" s="210"/>
      <c r="AN21" s="230">
        <v>0.5</v>
      </c>
      <c r="AO21" s="210"/>
      <c r="AP21" s="210"/>
    </row>
    <row r="22" spans="1:66" ht="66">
      <c r="A22" s="218">
        <v>15</v>
      </c>
      <c r="B22" s="233" t="s">
        <v>465</v>
      </c>
      <c r="C22" s="220">
        <v>0.5</v>
      </c>
      <c r="D22" s="221">
        <v>0.6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2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2"/>
      <c r="AC22" s="212"/>
      <c r="AD22" s="212"/>
      <c r="AE22" s="212"/>
      <c r="AF22" s="210"/>
      <c r="AG22" s="210"/>
      <c r="AH22" s="210"/>
      <c r="AI22" s="210"/>
      <c r="AJ22" s="210"/>
      <c r="AK22" s="210"/>
      <c r="AL22" s="210"/>
      <c r="AM22" s="210"/>
      <c r="AN22" s="221">
        <v>0.6</v>
      </c>
      <c r="AO22" s="210"/>
      <c r="AP22" s="210"/>
    </row>
    <row r="23" spans="1:66" ht="39.6">
      <c r="A23" s="218">
        <v>16</v>
      </c>
      <c r="B23" s="233" t="s">
        <v>466</v>
      </c>
      <c r="C23" s="220">
        <v>0.9</v>
      </c>
      <c r="D23" s="205">
        <v>0.9</v>
      </c>
      <c r="E23" s="210"/>
      <c r="F23" s="210"/>
      <c r="G23" s="210"/>
      <c r="H23" s="210"/>
      <c r="I23" s="210"/>
      <c r="J23" s="210"/>
      <c r="K23" s="210"/>
      <c r="L23" s="210"/>
      <c r="M23" s="232"/>
      <c r="N23" s="232"/>
      <c r="O23" s="232"/>
      <c r="P23" s="11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10"/>
      <c r="AN23" s="205">
        <v>0.9</v>
      </c>
      <c r="AO23" s="210"/>
      <c r="AP23" s="210"/>
    </row>
    <row r="24" spans="1:66" ht="92.4">
      <c r="A24" s="218">
        <v>17</v>
      </c>
      <c r="B24" s="233" t="s">
        <v>467</v>
      </c>
      <c r="C24" s="203">
        <v>599</v>
      </c>
      <c r="D24" s="205">
        <v>599</v>
      </c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2"/>
      <c r="Q24" s="210"/>
      <c r="R24" s="210"/>
      <c r="S24" s="212"/>
      <c r="T24" s="210"/>
      <c r="U24" s="210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0"/>
      <c r="AM24" s="210"/>
      <c r="AN24" s="205">
        <v>599</v>
      </c>
      <c r="AO24" s="210"/>
      <c r="AP24" s="210"/>
    </row>
    <row r="25" spans="1:66" ht="52.8">
      <c r="A25" s="218">
        <v>18</v>
      </c>
      <c r="B25" s="233" t="s">
        <v>468</v>
      </c>
      <c r="C25" s="234">
        <v>0</v>
      </c>
      <c r="D25" s="235">
        <v>0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2"/>
      <c r="Q25" s="210"/>
      <c r="R25" s="210"/>
      <c r="S25" s="212"/>
      <c r="T25" s="210"/>
      <c r="U25" s="210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0"/>
      <c r="AM25" s="210"/>
      <c r="AN25" s="235">
        <v>0</v>
      </c>
      <c r="AO25" s="210"/>
      <c r="AP25" s="210"/>
    </row>
    <row r="26" spans="1:66" ht="39.6">
      <c r="A26" s="218">
        <v>19</v>
      </c>
      <c r="B26" s="233" t="s">
        <v>469</v>
      </c>
      <c r="C26" s="220">
        <v>5</v>
      </c>
      <c r="D26" s="235">
        <v>5</v>
      </c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09">
        <v>1</v>
      </c>
      <c r="Q26" s="210">
        <v>1</v>
      </c>
      <c r="R26" s="211">
        <v>1</v>
      </c>
      <c r="S26" s="212"/>
      <c r="T26" s="210"/>
      <c r="U26" s="210"/>
      <c r="V26" s="209">
        <v>1</v>
      </c>
      <c r="W26" s="210"/>
      <c r="X26" s="210"/>
      <c r="Y26" s="210"/>
      <c r="Z26" s="210"/>
      <c r="AA26" s="210"/>
      <c r="AB26" s="212"/>
      <c r="AC26" s="210"/>
      <c r="AD26" s="210"/>
      <c r="AE26" s="209">
        <v>2</v>
      </c>
      <c r="AF26" s="232"/>
      <c r="AG26" s="232"/>
      <c r="AH26" s="209">
        <v>1</v>
      </c>
      <c r="AI26" s="210"/>
      <c r="AJ26" s="210"/>
      <c r="AK26" s="212"/>
      <c r="AL26" s="210"/>
      <c r="AM26" s="210"/>
      <c r="AN26" s="235">
        <v>5</v>
      </c>
      <c r="AO26" s="210"/>
      <c r="AP26" s="210"/>
    </row>
    <row r="27" spans="1:66" ht="79.2">
      <c r="A27" s="218">
        <v>20</v>
      </c>
      <c r="B27" s="233" t="s">
        <v>470</v>
      </c>
      <c r="C27" s="220">
        <v>82</v>
      </c>
      <c r="D27" s="221">
        <v>83</v>
      </c>
      <c r="E27" s="210"/>
      <c r="F27" s="210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10"/>
      <c r="AN27" s="221">
        <v>83</v>
      </c>
      <c r="AO27" s="210"/>
      <c r="AP27" s="210"/>
    </row>
    <row r="28" spans="1:66" ht="79.2">
      <c r="A28" s="218">
        <v>21</v>
      </c>
      <c r="B28" s="233" t="s">
        <v>471</v>
      </c>
      <c r="C28" s="220">
        <v>67</v>
      </c>
      <c r="D28" s="221">
        <v>68</v>
      </c>
      <c r="E28" s="210"/>
      <c r="F28" s="210"/>
      <c r="G28" s="212"/>
      <c r="H28" s="212"/>
      <c r="I28" s="212"/>
      <c r="J28" s="212"/>
      <c r="K28" s="210"/>
      <c r="L28" s="210"/>
      <c r="M28" s="212"/>
      <c r="N28" s="212"/>
      <c r="O28" s="212"/>
      <c r="P28" s="212"/>
      <c r="Q28" s="212"/>
      <c r="R28" s="212"/>
      <c r="S28" s="212"/>
      <c r="T28" s="212"/>
      <c r="U28" s="212"/>
      <c r="V28" s="232"/>
      <c r="W28" s="232"/>
      <c r="X28" s="232"/>
      <c r="Y28" s="232"/>
      <c r="Z28" s="232"/>
      <c r="AA28" s="232"/>
      <c r="AB28" s="232"/>
      <c r="AC28" s="232"/>
      <c r="AD28" s="232"/>
      <c r="AE28" s="212"/>
      <c r="AF28" s="212"/>
      <c r="AG28" s="212"/>
      <c r="AH28" s="212"/>
      <c r="AI28" s="212"/>
      <c r="AJ28" s="212"/>
      <c r="AK28" s="212"/>
      <c r="AL28" s="210"/>
      <c r="AM28" s="210"/>
      <c r="AN28" s="221">
        <v>68</v>
      </c>
      <c r="AO28" s="210"/>
      <c r="AP28" s="210"/>
    </row>
    <row r="29" spans="1:66" ht="92.4">
      <c r="A29" s="218">
        <v>22</v>
      </c>
      <c r="B29" s="233" t="s">
        <v>472</v>
      </c>
      <c r="C29" s="220">
        <v>19.399999999999999</v>
      </c>
      <c r="D29" s="221">
        <v>19.5</v>
      </c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2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2"/>
      <c r="AC29" s="212"/>
      <c r="AD29" s="212"/>
      <c r="AE29" s="212"/>
      <c r="AF29" s="210"/>
      <c r="AG29" s="210"/>
      <c r="AH29" s="210"/>
      <c r="AI29" s="210"/>
      <c r="AJ29" s="210"/>
      <c r="AK29" s="210"/>
      <c r="AL29" s="210"/>
      <c r="AM29" s="210"/>
      <c r="AN29" s="221">
        <v>19.5</v>
      </c>
      <c r="AO29" s="210"/>
      <c r="AP29" s="210"/>
    </row>
    <row r="30" spans="1:66" ht="26.4">
      <c r="A30" s="218">
        <v>23</v>
      </c>
      <c r="B30" s="233" t="s">
        <v>473</v>
      </c>
      <c r="C30" s="220">
        <v>2700</v>
      </c>
      <c r="D30" s="221">
        <v>2720</v>
      </c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2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2"/>
      <c r="AC30" s="212"/>
      <c r="AD30" s="212"/>
      <c r="AE30" s="212"/>
      <c r="AF30" s="210"/>
      <c r="AG30" s="210"/>
      <c r="AH30" s="210"/>
      <c r="AI30" s="210"/>
      <c r="AJ30" s="210"/>
      <c r="AK30" s="210"/>
      <c r="AL30" s="210"/>
      <c r="AM30" s="210"/>
      <c r="AN30" s="221">
        <v>2720</v>
      </c>
      <c r="AO30" s="210"/>
      <c r="AP30" s="210"/>
    </row>
    <row r="31" spans="1:66" ht="132">
      <c r="A31" s="213">
        <v>24</v>
      </c>
      <c r="B31" s="233" t="s">
        <v>474</v>
      </c>
      <c r="C31" s="220">
        <v>10</v>
      </c>
      <c r="D31" s="221">
        <v>15</v>
      </c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2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2"/>
      <c r="AC31" s="212"/>
      <c r="AD31" s="212"/>
      <c r="AE31" s="212"/>
      <c r="AF31" s="210"/>
      <c r="AG31" s="210"/>
      <c r="AH31" s="210"/>
      <c r="AI31" s="210"/>
      <c r="AJ31" s="210"/>
      <c r="AK31" s="210"/>
      <c r="AL31" s="210"/>
      <c r="AM31" s="210"/>
      <c r="AN31" s="221">
        <v>15</v>
      </c>
      <c r="AO31" s="210"/>
      <c r="AP31" s="210"/>
    </row>
    <row r="32" spans="1:66" ht="39.6">
      <c r="A32" s="213">
        <v>25</v>
      </c>
      <c r="B32" s="233" t="s">
        <v>475</v>
      </c>
      <c r="C32" s="220">
        <v>350</v>
      </c>
      <c r="D32" s="221">
        <v>380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2"/>
      <c r="Q32" s="210"/>
      <c r="R32" s="210"/>
      <c r="S32" s="210"/>
      <c r="T32" s="210"/>
      <c r="U32" s="210"/>
      <c r="V32" s="209">
        <v>126</v>
      </c>
      <c r="W32" s="210"/>
      <c r="X32" s="210"/>
      <c r="Y32" s="209">
        <v>126</v>
      </c>
      <c r="Z32" s="210"/>
      <c r="AA32" s="210"/>
      <c r="AB32" s="209">
        <v>128</v>
      </c>
      <c r="AC32" s="212"/>
      <c r="AD32" s="212"/>
      <c r="AE32" s="212"/>
      <c r="AF32" s="210"/>
      <c r="AG32" s="210"/>
      <c r="AH32" s="210"/>
      <c r="AI32" s="210"/>
      <c r="AJ32" s="210"/>
      <c r="AK32" s="210"/>
      <c r="AL32" s="210"/>
      <c r="AM32" s="210"/>
      <c r="AN32" s="221">
        <v>380</v>
      </c>
      <c r="AO32" s="210"/>
      <c r="AP32" s="210"/>
    </row>
    <row r="33" spans="1:42" ht="52.8">
      <c r="A33" s="213">
        <v>26</v>
      </c>
      <c r="B33" s="233" t="s">
        <v>476</v>
      </c>
      <c r="C33" s="220">
        <v>0</v>
      </c>
      <c r="D33" s="221">
        <v>4</v>
      </c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09">
        <v>1</v>
      </c>
      <c r="Q33" s="210">
        <v>1</v>
      </c>
      <c r="R33" s="211">
        <v>1</v>
      </c>
      <c r="S33" s="212"/>
      <c r="T33" s="210"/>
      <c r="U33" s="210"/>
      <c r="V33" s="209">
        <v>1</v>
      </c>
      <c r="W33" s="210"/>
      <c r="X33" s="210"/>
      <c r="Y33" s="210"/>
      <c r="Z33" s="210"/>
      <c r="AA33" s="210"/>
      <c r="AB33" s="212"/>
      <c r="AC33" s="210"/>
      <c r="AD33" s="210"/>
      <c r="AE33" s="209">
        <v>1</v>
      </c>
      <c r="AF33" s="232"/>
      <c r="AG33" s="232"/>
      <c r="AH33" s="209">
        <v>1</v>
      </c>
      <c r="AI33" s="210"/>
      <c r="AJ33" s="210"/>
      <c r="AK33" s="210"/>
      <c r="AL33" s="210"/>
      <c r="AM33" s="210"/>
      <c r="AN33" s="221">
        <v>4</v>
      </c>
      <c r="AO33" s="210"/>
      <c r="AP33" s="210"/>
    </row>
    <row r="34" spans="1:42">
      <c r="A34" s="384"/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</row>
    <row r="35" spans="1:42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</row>
    <row r="36" spans="1:42" ht="18">
      <c r="A36" s="385" t="s">
        <v>477</v>
      </c>
      <c r="B36" s="385"/>
      <c r="C36" s="385"/>
      <c r="D36" s="386" t="s">
        <v>478</v>
      </c>
      <c r="E36" s="386"/>
      <c r="F36" s="386"/>
      <c r="G36" s="386"/>
      <c r="H36" s="386"/>
      <c r="I36" s="386"/>
      <c r="J36" s="386"/>
      <c r="K36" s="38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</row>
    <row r="37" spans="1:42" ht="18">
      <c r="A37" s="237"/>
      <c r="B37" s="238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</row>
    <row r="38" spans="1:42" ht="18">
      <c r="A38" s="237"/>
      <c r="B38" s="238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</row>
    <row r="39" spans="1:42" ht="18">
      <c r="A39" s="387" t="s">
        <v>479</v>
      </c>
      <c r="B39" s="387"/>
      <c r="C39" s="387"/>
      <c r="D39" s="388" t="s">
        <v>480</v>
      </c>
      <c r="E39" s="388"/>
      <c r="F39" s="388"/>
      <c r="G39" s="388"/>
      <c r="H39" s="388"/>
      <c r="I39" s="388"/>
      <c r="J39" s="388"/>
      <c r="K39" s="388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</row>
    <row r="40" spans="1:42" ht="18">
      <c r="A40" s="380" t="s">
        <v>481</v>
      </c>
      <c r="B40" s="380"/>
      <c r="C40" s="380"/>
      <c r="D40" s="240"/>
      <c r="E40" s="240"/>
      <c r="F40" s="240"/>
      <c r="G40" s="241"/>
      <c r="H40" s="241"/>
      <c r="I40" s="241"/>
      <c r="J40" s="241"/>
      <c r="K40" s="241"/>
      <c r="L40" s="241"/>
      <c r="M40" s="241"/>
      <c r="N40" s="241"/>
      <c r="O40" s="241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</row>
  </sheetData>
  <mergeCells count="26">
    <mergeCell ref="A40:C40"/>
    <mergeCell ref="AQ5:AQ7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34:AP34"/>
    <mergeCell ref="A36:C36"/>
    <mergeCell ref="D36:K36"/>
    <mergeCell ref="A39:C39"/>
    <mergeCell ref="D39:K39"/>
    <mergeCell ref="AE1:AM1"/>
    <mergeCell ref="A2:AN2"/>
    <mergeCell ref="A5:A6"/>
    <mergeCell ref="B5:B6"/>
    <mergeCell ref="C5:C6"/>
    <mergeCell ref="D5:F6"/>
    <mergeCell ref="G5:AP5"/>
    <mergeCell ref="AH6:AJ6"/>
    <mergeCell ref="AK6:AM6"/>
    <mergeCell ref="AN6:AP6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U23"/>
  <sheetViews>
    <sheetView view="pageBreakPreview" topLeftCell="A4" zoomScale="70" zoomScaleNormal="70" zoomScaleSheetLayoutView="70" workbookViewId="0">
      <selection activeCell="C20" sqref="C20"/>
    </sheetView>
  </sheetViews>
  <sheetFormatPr defaultRowHeight="14.4"/>
  <cols>
    <col min="1" max="1" width="4.33203125" style="112" customWidth="1"/>
    <col min="2" max="2" width="30" style="112" customWidth="1"/>
    <col min="3" max="3" width="213" style="112" customWidth="1"/>
    <col min="4" max="256" width="9.109375" style="112"/>
    <col min="257" max="257" width="4.33203125" style="112" customWidth="1"/>
    <col min="258" max="258" width="35.6640625" style="112" customWidth="1"/>
    <col min="259" max="259" width="40.5546875" style="112" customWidth="1"/>
    <col min="260" max="512" width="9.109375" style="112"/>
    <col min="513" max="513" width="4.33203125" style="112" customWidth="1"/>
    <col min="514" max="514" width="35.6640625" style="112" customWidth="1"/>
    <col min="515" max="515" width="40.5546875" style="112" customWidth="1"/>
    <col min="516" max="768" width="9.109375" style="112"/>
    <col min="769" max="769" width="4.33203125" style="112" customWidth="1"/>
    <col min="770" max="770" width="35.6640625" style="112" customWidth="1"/>
    <col min="771" max="771" width="40.5546875" style="112" customWidth="1"/>
    <col min="772" max="1024" width="9.109375" style="112"/>
    <col min="1025" max="1025" width="4.33203125" style="112" customWidth="1"/>
    <col min="1026" max="1026" width="35.6640625" style="112" customWidth="1"/>
    <col min="1027" max="1027" width="40.5546875" style="112" customWidth="1"/>
    <col min="1028" max="1280" width="9.109375" style="112"/>
    <col min="1281" max="1281" width="4.33203125" style="112" customWidth="1"/>
    <col min="1282" max="1282" width="35.6640625" style="112" customWidth="1"/>
    <col min="1283" max="1283" width="40.5546875" style="112" customWidth="1"/>
    <col min="1284" max="1536" width="9.109375" style="112"/>
    <col min="1537" max="1537" width="4.33203125" style="112" customWidth="1"/>
    <col min="1538" max="1538" width="35.6640625" style="112" customWidth="1"/>
    <col min="1539" max="1539" width="40.5546875" style="112" customWidth="1"/>
    <col min="1540" max="1792" width="9.109375" style="112"/>
    <col min="1793" max="1793" width="4.33203125" style="112" customWidth="1"/>
    <col min="1794" max="1794" width="35.6640625" style="112" customWidth="1"/>
    <col min="1795" max="1795" width="40.5546875" style="112" customWidth="1"/>
    <col min="1796" max="2048" width="9.109375" style="112"/>
    <col min="2049" max="2049" width="4.33203125" style="112" customWidth="1"/>
    <col min="2050" max="2050" width="35.6640625" style="112" customWidth="1"/>
    <col min="2051" max="2051" width="40.5546875" style="112" customWidth="1"/>
    <col min="2052" max="2304" width="9.109375" style="112"/>
    <col min="2305" max="2305" width="4.33203125" style="112" customWidth="1"/>
    <col min="2306" max="2306" width="35.6640625" style="112" customWidth="1"/>
    <col min="2307" max="2307" width="40.5546875" style="112" customWidth="1"/>
    <col min="2308" max="2560" width="9.109375" style="112"/>
    <col min="2561" max="2561" width="4.33203125" style="112" customWidth="1"/>
    <col min="2562" max="2562" width="35.6640625" style="112" customWidth="1"/>
    <col min="2563" max="2563" width="40.5546875" style="112" customWidth="1"/>
    <col min="2564" max="2816" width="9.109375" style="112"/>
    <col min="2817" max="2817" width="4.33203125" style="112" customWidth="1"/>
    <col min="2818" max="2818" width="35.6640625" style="112" customWidth="1"/>
    <col min="2819" max="2819" width="40.5546875" style="112" customWidth="1"/>
    <col min="2820" max="3072" width="9.109375" style="112"/>
    <col min="3073" max="3073" width="4.33203125" style="112" customWidth="1"/>
    <col min="3074" max="3074" width="35.6640625" style="112" customWidth="1"/>
    <col min="3075" max="3075" width="40.5546875" style="112" customWidth="1"/>
    <col min="3076" max="3328" width="9.109375" style="112"/>
    <col min="3329" max="3329" width="4.33203125" style="112" customWidth="1"/>
    <col min="3330" max="3330" width="35.6640625" style="112" customWidth="1"/>
    <col min="3331" max="3331" width="40.5546875" style="112" customWidth="1"/>
    <col min="3332" max="3584" width="9.109375" style="112"/>
    <col min="3585" max="3585" width="4.33203125" style="112" customWidth="1"/>
    <col min="3586" max="3586" width="35.6640625" style="112" customWidth="1"/>
    <col min="3587" max="3587" width="40.5546875" style="112" customWidth="1"/>
    <col min="3588" max="3840" width="9.109375" style="112"/>
    <col min="3841" max="3841" width="4.33203125" style="112" customWidth="1"/>
    <col min="3842" max="3842" width="35.6640625" style="112" customWidth="1"/>
    <col min="3843" max="3843" width="40.5546875" style="112" customWidth="1"/>
    <col min="3844" max="4096" width="9.109375" style="112"/>
    <col min="4097" max="4097" width="4.33203125" style="112" customWidth="1"/>
    <col min="4098" max="4098" width="35.6640625" style="112" customWidth="1"/>
    <col min="4099" max="4099" width="40.5546875" style="112" customWidth="1"/>
    <col min="4100" max="4352" width="9.109375" style="112"/>
    <col min="4353" max="4353" width="4.33203125" style="112" customWidth="1"/>
    <col min="4354" max="4354" width="35.6640625" style="112" customWidth="1"/>
    <col min="4355" max="4355" width="40.5546875" style="112" customWidth="1"/>
    <col min="4356" max="4608" width="9.109375" style="112"/>
    <col min="4609" max="4609" width="4.33203125" style="112" customWidth="1"/>
    <col min="4610" max="4610" width="35.6640625" style="112" customWidth="1"/>
    <col min="4611" max="4611" width="40.5546875" style="112" customWidth="1"/>
    <col min="4612" max="4864" width="9.109375" style="112"/>
    <col min="4865" max="4865" width="4.33203125" style="112" customWidth="1"/>
    <col min="4866" max="4866" width="35.6640625" style="112" customWidth="1"/>
    <col min="4867" max="4867" width="40.5546875" style="112" customWidth="1"/>
    <col min="4868" max="5120" width="9.109375" style="112"/>
    <col min="5121" max="5121" width="4.33203125" style="112" customWidth="1"/>
    <col min="5122" max="5122" width="35.6640625" style="112" customWidth="1"/>
    <col min="5123" max="5123" width="40.5546875" style="112" customWidth="1"/>
    <col min="5124" max="5376" width="9.109375" style="112"/>
    <col min="5377" max="5377" width="4.33203125" style="112" customWidth="1"/>
    <col min="5378" max="5378" width="35.6640625" style="112" customWidth="1"/>
    <col min="5379" max="5379" width="40.5546875" style="112" customWidth="1"/>
    <col min="5380" max="5632" width="9.109375" style="112"/>
    <col min="5633" max="5633" width="4.33203125" style="112" customWidth="1"/>
    <col min="5634" max="5634" width="35.6640625" style="112" customWidth="1"/>
    <col min="5635" max="5635" width="40.5546875" style="112" customWidth="1"/>
    <col min="5636" max="5888" width="9.109375" style="112"/>
    <col min="5889" max="5889" width="4.33203125" style="112" customWidth="1"/>
    <col min="5890" max="5890" width="35.6640625" style="112" customWidth="1"/>
    <col min="5891" max="5891" width="40.5546875" style="112" customWidth="1"/>
    <col min="5892" max="6144" width="9.109375" style="112"/>
    <col min="6145" max="6145" width="4.33203125" style="112" customWidth="1"/>
    <col min="6146" max="6146" width="35.6640625" style="112" customWidth="1"/>
    <col min="6147" max="6147" width="40.5546875" style="112" customWidth="1"/>
    <col min="6148" max="6400" width="9.109375" style="112"/>
    <col min="6401" max="6401" width="4.33203125" style="112" customWidth="1"/>
    <col min="6402" max="6402" width="35.6640625" style="112" customWidth="1"/>
    <col min="6403" max="6403" width="40.5546875" style="112" customWidth="1"/>
    <col min="6404" max="6656" width="9.109375" style="112"/>
    <col min="6657" max="6657" width="4.33203125" style="112" customWidth="1"/>
    <col min="6658" max="6658" width="35.6640625" style="112" customWidth="1"/>
    <col min="6659" max="6659" width="40.5546875" style="112" customWidth="1"/>
    <col min="6660" max="6912" width="9.109375" style="112"/>
    <col min="6913" max="6913" width="4.33203125" style="112" customWidth="1"/>
    <col min="6914" max="6914" width="35.6640625" style="112" customWidth="1"/>
    <col min="6915" max="6915" width="40.5546875" style="112" customWidth="1"/>
    <col min="6916" max="7168" width="9.109375" style="112"/>
    <col min="7169" max="7169" width="4.33203125" style="112" customWidth="1"/>
    <col min="7170" max="7170" width="35.6640625" style="112" customWidth="1"/>
    <col min="7171" max="7171" width="40.5546875" style="112" customWidth="1"/>
    <col min="7172" max="7424" width="9.109375" style="112"/>
    <col min="7425" max="7425" width="4.33203125" style="112" customWidth="1"/>
    <col min="7426" max="7426" width="35.6640625" style="112" customWidth="1"/>
    <col min="7427" max="7427" width="40.5546875" style="112" customWidth="1"/>
    <col min="7428" max="7680" width="9.109375" style="112"/>
    <col min="7681" max="7681" width="4.33203125" style="112" customWidth="1"/>
    <col min="7682" max="7682" width="35.6640625" style="112" customWidth="1"/>
    <col min="7683" max="7683" width="40.5546875" style="112" customWidth="1"/>
    <col min="7684" max="7936" width="9.109375" style="112"/>
    <col min="7937" max="7937" width="4.33203125" style="112" customWidth="1"/>
    <col min="7938" max="7938" width="35.6640625" style="112" customWidth="1"/>
    <col min="7939" max="7939" width="40.5546875" style="112" customWidth="1"/>
    <col min="7940" max="8192" width="9.109375" style="112"/>
    <col min="8193" max="8193" width="4.33203125" style="112" customWidth="1"/>
    <col min="8194" max="8194" width="35.6640625" style="112" customWidth="1"/>
    <col min="8195" max="8195" width="40.5546875" style="112" customWidth="1"/>
    <col min="8196" max="8448" width="9.109375" style="112"/>
    <col min="8449" max="8449" width="4.33203125" style="112" customWidth="1"/>
    <col min="8450" max="8450" width="35.6640625" style="112" customWidth="1"/>
    <col min="8451" max="8451" width="40.5546875" style="112" customWidth="1"/>
    <col min="8452" max="8704" width="9.109375" style="112"/>
    <col min="8705" max="8705" width="4.33203125" style="112" customWidth="1"/>
    <col min="8706" max="8706" width="35.6640625" style="112" customWidth="1"/>
    <col min="8707" max="8707" width="40.5546875" style="112" customWidth="1"/>
    <col min="8708" max="8960" width="9.109375" style="112"/>
    <col min="8961" max="8961" width="4.33203125" style="112" customWidth="1"/>
    <col min="8962" max="8962" width="35.6640625" style="112" customWidth="1"/>
    <col min="8963" max="8963" width="40.5546875" style="112" customWidth="1"/>
    <col min="8964" max="9216" width="9.109375" style="112"/>
    <col min="9217" max="9217" width="4.33203125" style="112" customWidth="1"/>
    <col min="9218" max="9218" width="35.6640625" style="112" customWidth="1"/>
    <col min="9219" max="9219" width="40.5546875" style="112" customWidth="1"/>
    <col min="9220" max="9472" width="9.109375" style="112"/>
    <col min="9473" max="9473" width="4.33203125" style="112" customWidth="1"/>
    <col min="9474" max="9474" width="35.6640625" style="112" customWidth="1"/>
    <col min="9475" max="9475" width="40.5546875" style="112" customWidth="1"/>
    <col min="9476" max="9728" width="9.109375" style="112"/>
    <col min="9729" max="9729" width="4.33203125" style="112" customWidth="1"/>
    <col min="9730" max="9730" width="35.6640625" style="112" customWidth="1"/>
    <col min="9731" max="9731" width="40.5546875" style="112" customWidth="1"/>
    <col min="9732" max="9984" width="9.109375" style="112"/>
    <col min="9985" max="9985" width="4.33203125" style="112" customWidth="1"/>
    <col min="9986" max="9986" width="35.6640625" style="112" customWidth="1"/>
    <col min="9987" max="9987" width="40.5546875" style="112" customWidth="1"/>
    <col min="9988" max="10240" width="9.109375" style="112"/>
    <col min="10241" max="10241" width="4.33203125" style="112" customWidth="1"/>
    <col min="10242" max="10242" width="35.6640625" style="112" customWidth="1"/>
    <col min="10243" max="10243" width="40.5546875" style="112" customWidth="1"/>
    <col min="10244" max="10496" width="9.109375" style="112"/>
    <col min="10497" max="10497" width="4.33203125" style="112" customWidth="1"/>
    <col min="10498" max="10498" width="35.6640625" style="112" customWidth="1"/>
    <col min="10499" max="10499" width="40.5546875" style="112" customWidth="1"/>
    <col min="10500" max="10752" width="9.109375" style="112"/>
    <col min="10753" max="10753" width="4.33203125" style="112" customWidth="1"/>
    <col min="10754" max="10754" width="35.6640625" style="112" customWidth="1"/>
    <col min="10755" max="10755" width="40.5546875" style="112" customWidth="1"/>
    <col min="10756" max="11008" width="9.109375" style="112"/>
    <col min="11009" max="11009" width="4.33203125" style="112" customWidth="1"/>
    <col min="11010" max="11010" width="35.6640625" style="112" customWidth="1"/>
    <col min="11011" max="11011" width="40.5546875" style="112" customWidth="1"/>
    <col min="11012" max="11264" width="9.109375" style="112"/>
    <col min="11265" max="11265" width="4.33203125" style="112" customWidth="1"/>
    <col min="11266" max="11266" width="35.6640625" style="112" customWidth="1"/>
    <col min="11267" max="11267" width="40.5546875" style="112" customWidth="1"/>
    <col min="11268" max="11520" width="9.109375" style="112"/>
    <col min="11521" max="11521" width="4.33203125" style="112" customWidth="1"/>
    <col min="11522" max="11522" width="35.6640625" style="112" customWidth="1"/>
    <col min="11523" max="11523" width="40.5546875" style="112" customWidth="1"/>
    <col min="11524" max="11776" width="9.109375" style="112"/>
    <col min="11777" max="11777" width="4.33203125" style="112" customWidth="1"/>
    <col min="11778" max="11778" width="35.6640625" style="112" customWidth="1"/>
    <col min="11779" max="11779" width="40.5546875" style="112" customWidth="1"/>
    <col min="11780" max="12032" width="9.109375" style="112"/>
    <col min="12033" max="12033" width="4.33203125" style="112" customWidth="1"/>
    <col min="12034" max="12034" width="35.6640625" style="112" customWidth="1"/>
    <col min="12035" max="12035" width="40.5546875" style="112" customWidth="1"/>
    <col min="12036" max="12288" width="9.109375" style="112"/>
    <col min="12289" max="12289" width="4.33203125" style="112" customWidth="1"/>
    <col min="12290" max="12290" width="35.6640625" style="112" customWidth="1"/>
    <col min="12291" max="12291" width="40.5546875" style="112" customWidth="1"/>
    <col min="12292" max="12544" width="9.109375" style="112"/>
    <col min="12545" max="12545" width="4.33203125" style="112" customWidth="1"/>
    <col min="12546" max="12546" width="35.6640625" style="112" customWidth="1"/>
    <col min="12547" max="12547" width="40.5546875" style="112" customWidth="1"/>
    <col min="12548" max="12800" width="9.109375" style="112"/>
    <col min="12801" max="12801" width="4.33203125" style="112" customWidth="1"/>
    <col min="12802" max="12802" width="35.6640625" style="112" customWidth="1"/>
    <col min="12803" max="12803" width="40.5546875" style="112" customWidth="1"/>
    <col min="12804" max="13056" width="9.109375" style="112"/>
    <col min="13057" max="13057" width="4.33203125" style="112" customWidth="1"/>
    <col min="13058" max="13058" width="35.6640625" style="112" customWidth="1"/>
    <col min="13059" max="13059" width="40.5546875" style="112" customWidth="1"/>
    <col min="13060" max="13312" width="9.109375" style="112"/>
    <col min="13313" max="13313" width="4.33203125" style="112" customWidth="1"/>
    <col min="13314" max="13314" width="35.6640625" style="112" customWidth="1"/>
    <col min="13315" max="13315" width="40.5546875" style="112" customWidth="1"/>
    <col min="13316" max="13568" width="9.109375" style="112"/>
    <col min="13569" max="13569" width="4.33203125" style="112" customWidth="1"/>
    <col min="13570" max="13570" width="35.6640625" style="112" customWidth="1"/>
    <col min="13571" max="13571" width="40.5546875" style="112" customWidth="1"/>
    <col min="13572" max="13824" width="9.109375" style="112"/>
    <col min="13825" max="13825" width="4.33203125" style="112" customWidth="1"/>
    <col min="13826" max="13826" width="35.6640625" style="112" customWidth="1"/>
    <col min="13827" max="13827" width="40.5546875" style="112" customWidth="1"/>
    <col min="13828" max="14080" width="9.109375" style="112"/>
    <col min="14081" max="14081" width="4.33203125" style="112" customWidth="1"/>
    <col min="14082" max="14082" width="35.6640625" style="112" customWidth="1"/>
    <col min="14083" max="14083" width="40.5546875" style="112" customWidth="1"/>
    <col min="14084" max="14336" width="9.109375" style="112"/>
    <col min="14337" max="14337" width="4.33203125" style="112" customWidth="1"/>
    <col min="14338" max="14338" width="35.6640625" style="112" customWidth="1"/>
    <col min="14339" max="14339" width="40.5546875" style="112" customWidth="1"/>
    <col min="14340" max="14592" width="9.109375" style="112"/>
    <col min="14593" max="14593" width="4.33203125" style="112" customWidth="1"/>
    <col min="14594" max="14594" width="35.6640625" style="112" customWidth="1"/>
    <col min="14595" max="14595" width="40.5546875" style="112" customWidth="1"/>
    <col min="14596" max="14848" width="9.109375" style="112"/>
    <col min="14849" max="14849" width="4.33203125" style="112" customWidth="1"/>
    <col min="14850" max="14850" width="35.6640625" style="112" customWidth="1"/>
    <col min="14851" max="14851" width="40.5546875" style="112" customWidth="1"/>
    <col min="14852" max="15104" width="9.109375" style="112"/>
    <col min="15105" max="15105" width="4.33203125" style="112" customWidth="1"/>
    <col min="15106" max="15106" width="35.6640625" style="112" customWidth="1"/>
    <col min="15107" max="15107" width="40.5546875" style="112" customWidth="1"/>
    <col min="15108" max="15360" width="9.109375" style="112"/>
    <col min="15361" max="15361" width="4.33203125" style="112" customWidth="1"/>
    <col min="15362" max="15362" width="35.6640625" style="112" customWidth="1"/>
    <col min="15363" max="15363" width="40.5546875" style="112" customWidth="1"/>
    <col min="15364" max="15616" width="9.109375" style="112"/>
    <col min="15617" max="15617" width="4.33203125" style="112" customWidth="1"/>
    <col min="15618" max="15618" width="35.6640625" style="112" customWidth="1"/>
    <col min="15619" max="15619" width="40.5546875" style="112" customWidth="1"/>
    <col min="15620" max="15872" width="9.109375" style="112"/>
    <col min="15873" max="15873" width="4.33203125" style="112" customWidth="1"/>
    <col min="15874" max="15874" width="35.6640625" style="112" customWidth="1"/>
    <col min="15875" max="15875" width="40.5546875" style="112" customWidth="1"/>
    <col min="15876" max="16128" width="9.109375" style="112"/>
    <col min="16129" max="16129" width="4.33203125" style="112" customWidth="1"/>
    <col min="16130" max="16130" width="35.6640625" style="112" customWidth="1"/>
    <col min="16131" max="16131" width="40.5546875" style="112" customWidth="1"/>
    <col min="16132" max="16384" width="9.109375" style="112"/>
  </cols>
  <sheetData>
    <row r="1" spans="1:47" ht="22.5" customHeight="1">
      <c r="A1" s="109"/>
      <c r="B1" s="110"/>
      <c r="C1" s="111" t="s">
        <v>260</v>
      </c>
      <c r="D1" s="110"/>
      <c r="E1" s="110"/>
      <c r="F1" s="110"/>
      <c r="G1" s="110"/>
      <c r="H1" s="110"/>
      <c r="I1" s="110"/>
      <c r="J1" s="110"/>
      <c r="K1" s="110"/>
    </row>
    <row r="2" spans="1:47" ht="44.4" customHeight="1">
      <c r="A2" s="109"/>
      <c r="B2" s="389" t="s">
        <v>482</v>
      </c>
      <c r="C2" s="389"/>
      <c r="D2" s="113"/>
      <c r="E2" s="113"/>
      <c r="F2" s="113"/>
      <c r="G2" s="113"/>
      <c r="H2" s="113"/>
      <c r="I2" s="113"/>
      <c r="J2" s="113"/>
      <c r="K2" s="113"/>
    </row>
    <row r="3" spans="1:47" s="115" customFormat="1" ht="87.75" customHeight="1">
      <c r="A3" s="390" t="s">
        <v>267</v>
      </c>
      <c r="B3" s="393" t="s">
        <v>275</v>
      </c>
      <c r="C3" s="266" t="s">
        <v>483</v>
      </c>
      <c r="D3" s="114"/>
      <c r="E3" s="114"/>
      <c r="F3" s="114"/>
      <c r="G3" s="114"/>
      <c r="H3" s="114"/>
      <c r="I3" s="114"/>
      <c r="J3" s="114"/>
      <c r="K3" s="114"/>
    </row>
    <row r="4" spans="1:47" s="115" customFormat="1" ht="205.5" customHeight="1">
      <c r="A4" s="391"/>
      <c r="B4" s="394"/>
      <c r="C4" s="243" t="s">
        <v>498</v>
      </c>
      <c r="D4" s="114"/>
      <c r="E4" s="114"/>
      <c r="F4" s="114"/>
      <c r="G4" s="114"/>
      <c r="H4" s="114"/>
      <c r="I4" s="114"/>
      <c r="J4" s="114"/>
      <c r="K4" s="114"/>
    </row>
    <row r="5" spans="1:47" s="117" customFormat="1" ht="182.25" customHeight="1">
      <c r="A5" s="391"/>
      <c r="B5" s="394"/>
      <c r="C5" s="265" t="s">
        <v>484</v>
      </c>
      <c r="D5" s="116"/>
      <c r="E5" s="116"/>
      <c r="F5" s="116"/>
      <c r="G5" s="116"/>
      <c r="H5" s="116"/>
      <c r="I5" s="116"/>
      <c r="J5" s="116"/>
      <c r="K5" s="116"/>
    </row>
    <row r="6" spans="1:47" s="117" customFormat="1" ht="370.5" customHeight="1">
      <c r="A6" s="392"/>
      <c r="B6" s="395"/>
      <c r="C6" s="399" t="s">
        <v>497</v>
      </c>
      <c r="D6" s="116"/>
      <c r="E6" s="116"/>
      <c r="F6" s="116"/>
      <c r="G6" s="116"/>
      <c r="H6" s="116"/>
      <c r="I6" s="116"/>
      <c r="J6" s="116"/>
      <c r="K6" s="116"/>
    </row>
    <row r="7" spans="1:47" s="117" customFormat="1" ht="2.25" hidden="1" customHeight="1">
      <c r="A7" s="263"/>
      <c r="B7" s="264"/>
      <c r="C7" s="400"/>
      <c r="D7" s="116"/>
      <c r="E7" s="116"/>
      <c r="F7" s="116"/>
      <c r="G7" s="116"/>
      <c r="H7" s="116"/>
      <c r="I7" s="116"/>
      <c r="J7" s="116"/>
      <c r="K7" s="116"/>
    </row>
    <row r="8" spans="1:47" s="117" customFormat="1" ht="33" customHeight="1">
      <c r="A8" s="245" t="s">
        <v>268</v>
      </c>
      <c r="B8" s="396" t="s">
        <v>485</v>
      </c>
      <c r="C8" s="397"/>
      <c r="D8" s="116"/>
      <c r="E8" s="116"/>
      <c r="F8" s="116"/>
      <c r="G8" s="116"/>
      <c r="H8" s="116"/>
      <c r="I8" s="116"/>
      <c r="J8" s="116"/>
      <c r="K8" s="116"/>
    </row>
    <row r="9" spans="1:47" s="117" customFormat="1" ht="15" customHeight="1">
      <c r="A9" s="245" t="s">
        <v>6</v>
      </c>
      <c r="B9" s="246" t="s">
        <v>486</v>
      </c>
      <c r="C9" s="247">
        <v>63465141.380000003</v>
      </c>
      <c r="D9" s="116"/>
      <c r="E9" s="116"/>
      <c r="F9" s="116"/>
      <c r="G9" s="116"/>
      <c r="H9" s="116"/>
      <c r="I9" s="116"/>
      <c r="J9" s="116"/>
      <c r="K9" s="116"/>
    </row>
    <row r="10" spans="1:47" s="117" customFormat="1" ht="15" customHeight="1">
      <c r="A10" s="245" t="s">
        <v>7</v>
      </c>
      <c r="B10" s="246" t="s">
        <v>487</v>
      </c>
      <c r="C10" s="248">
        <v>440</v>
      </c>
      <c r="D10" s="116"/>
      <c r="E10" s="116"/>
      <c r="F10" s="116"/>
      <c r="G10" s="116"/>
      <c r="H10" s="116"/>
      <c r="I10" s="116"/>
      <c r="J10" s="116"/>
      <c r="K10" s="116"/>
    </row>
    <row r="11" spans="1:47" ht="15.75" customHeight="1">
      <c r="A11" s="245" t="s">
        <v>8</v>
      </c>
      <c r="B11" s="249" t="s">
        <v>488</v>
      </c>
      <c r="C11" s="244" t="s">
        <v>489</v>
      </c>
      <c r="D11" s="116"/>
      <c r="E11" s="116"/>
      <c r="F11" s="116"/>
      <c r="G11" s="116"/>
      <c r="H11" s="116"/>
      <c r="I11" s="116"/>
      <c r="J11" s="116"/>
      <c r="K11" s="116"/>
    </row>
    <row r="12" spans="1:47" s="115" customFormat="1" ht="82.5" customHeight="1">
      <c r="A12" s="245" t="s">
        <v>14</v>
      </c>
      <c r="B12" s="250" t="s">
        <v>490</v>
      </c>
      <c r="C12" s="247">
        <v>6675136.0700000003</v>
      </c>
      <c r="D12" s="114"/>
      <c r="E12" s="114"/>
      <c r="F12" s="114"/>
      <c r="G12" s="114"/>
      <c r="H12" s="114"/>
      <c r="I12" s="114"/>
      <c r="J12" s="114"/>
      <c r="K12" s="114"/>
    </row>
    <row r="13" spans="1:47" ht="118.5" customHeight="1">
      <c r="A13" s="245" t="s">
        <v>269</v>
      </c>
      <c r="B13" s="251" t="s">
        <v>491</v>
      </c>
      <c r="C13" s="244" t="s">
        <v>489</v>
      </c>
      <c r="D13" s="113"/>
      <c r="E13" s="113"/>
      <c r="F13" s="113"/>
      <c r="G13" s="113"/>
      <c r="H13" s="113"/>
      <c r="I13" s="113"/>
      <c r="J13" s="113"/>
      <c r="K13" s="113"/>
    </row>
    <row r="14" spans="1:47" ht="83.25" customHeight="1">
      <c r="A14" s="245" t="s">
        <v>492</v>
      </c>
      <c r="B14" s="251" t="s">
        <v>493</v>
      </c>
      <c r="C14" s="244" t="s">
        <v>489</v>
      </c>
      <c r="D14" s="113"/>
      <c r="E14" s="113"/>
      <c r="F14" s="113"/>
      <c r="G14" s="113"/>
      <c r="H14" s="113"/>
      <c r="I14" s="113"/>
      <c r="J14" s="113"/>
      <c r="K14" s="113"/>
    </row>
    <row r="15" spans="1:47" ht="22.5" customHeight="1">
      <c r="A15" s="252"/>
      <c r="B15" s="248" t="s">
        <v>494</v>
      </c>
      <c r="C15" s="244" t="s">
        <v>489</v>
      </c>
      <c r="D15" s="113"/>
      <c r="E15" s="113"/>
      <c r="F15" s="113"/>
      <c r="G15" s="113"/>
      <c r="H15" s="113"/>
      <c r="I15" s="113"/>
      <c r="J15" s="113"/>
      <c r="K15" s="113"/>
    </row>
    <row r="16" spans="1:47" s="116" customFormat="1" ht="34.5" customHeight="1">
      <c r="A16" s="253"/>
      <c r="B16" s="254"/>
      <c r="C16" s="255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118"/>
    </row>
    <row r="17" spans="1:11" ht="15.6">
      <c r="A17" s="253"/>
      <c r="B17" s="254"/>
      <c r="C17" s="257"/>
      <c r="D17" s="113"/>
      <c r="E17" s="113"/>
      <c r="F17" s="113"/>
      <c r="G17" s="113"/>
      <c r="H17" s="113"/>
      <c r="I17" s="113"/>
      <c r="J17" s="113"/>
      <c r="K17" s="113"/>
    </row>
    <row r="18" spans="1:11" ht="15.6">
      <c r="A18" s="253"/>
      <c r="B18" s="254"/>
      <c r="C18" s="254"/>
      <c r="D18" s="258"/>
      <c r="E18" s="258"/>
      <c r="F18" s="258"/>
      <c r="G18" s="258"/>
      <c r="H18" s="258"/>
      <c r="I18" s="258"/>
      <c r="J18" s="113"/>
      <c r="K18" s="113"/>
    </row>
    <row r="19" spans="1:11" ht="18">
      <c r="A19" s="398" t="s">
        <v>495</v>
      </c>
      <c r="B19" s="398"/>
      <c r="C19" s="398"/>
      <c r="D19" s="110"/>
      <c r="E19" s="110"/>
      <c r="F19" s="110"/>
      <c r="G19" s="110"/>
      <c r="H19" s="110"/>
      <c r="I19" s="110"/>
      <c r="J19" s="110"/>
      <c r="K19" s="110"/>
    </row>
    <row r="20" spans="1:11" ht="18">
      <c r="A20" s="267"/>
      <c r="B20" s="268"/>
      <c r="C20" s="268"/>
    </row>
    <row r="21" spans="1:11" ht="18">
      <c r="A21" s="269" t="s">
        <v>496</v>
      </c>
      <c r="B21" s="269"/>
      <c r="C21" s="269"/>
    </row>
    <row r="22" spans="1:11" ht="15.6">
      <c r="A22" s="259"/>
      <c r="B22" s="260"/>
      <c r="C22" s="261"/>
    </row>
    <row r="23" spans="1:11" ht="15.6">
      <c r="A23" s="262"/>
      <c r="B23" s="262"/>
      <c r="C23" s="262"/>
    </row>
  </sheetData>
  <mergeCells count="6">
    <mergeCell ref="B2:C2"/>
    <mergeCell ref="A3:A6"/>
    <mergeCell ref="B3:B6"/>
    <mergeCell ref="B8:C8"/>
    <mergeCell ref="A19:C19"/>
    <mergeCell ref="C6:C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Титул </vt:lpstr>
      <vt:lpstr> Ф-е на 01.07.2019</vt:lpstr>
      <vt:lpstr>Показатели </vt:lpstr>
      <vt:lpstr>Пояснительная записка </vt:lpstr>
      <vt:lpstr>' Ф-е на 01.07.2019'!Заголовки_для_печати</vt:lpstr>
      <vt:lpstr>'Выполнение работ'!Заголовки_для_печати</vt:lpstr>
      <vt:lpstr>' Ф-е на 01.07.2019'!Область_печати</vt:lpstr>
      <vt:lpstr>'Выполнение работ'!Область_печати</vt:lpstr>
      <vt:lpstr>'Пояснительная записка '!Область_печати</vt:lpstr>
      <vt:lpstr>'Титул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2019-06-25T05:41:05Z</cp:lastPrinted>
  <dcterms:created xsi:type="dcterms:W3CDTF">2011-05-17T05:04:33Z</dcterms:created>
  <dcterms:modified xsi:type="dcterms:W3CDTF">2019-07-05T04:01:36Z</dcterms:modified>
</cp:coreProperties>
</file>